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285" windowWidth="4095" windowHeight="111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ST'!$A$5:$J$52</definedName>
    <definedName name="_xlnm.Print_Area" localSheetId="28">Widya!$A$1:$J$25</definedName>
    <definedName name="_xlnm.Print_Area" localSheetId="7">Yuan!$N$8:$N$18</definedName>
  </definedNames>
  <calcPr calcId="144525"/>
</workbook>
</file>

<file path=xl/calcChain.xml><?xml version="1.0" encoding="utf-8"?>
<calcChain xmlns="http://schemas.openxmlformats.org/spreadsheetml/2006/main">
  <c r="B19" i="15" l="1"/>
  <c r="B11" i="15"/>
  <c r="B9" i="15"/>
  <c r="B8" i="15"/>
  <c r="B5" i="15"/>
  <c r="B6" i="15"/>
  <c r="L2" i="54" l="1"/>
  <c r="L1" i="54"/>
  <c r="L2" i="64" l="1"/>
  <c r="L1" i="64"/>
  <c r="M1" i="57"/>
  <c r="M2" i="57"/>
  <c r="L2" i="58"/>
  <c r="L1" i="58"/>
  <c r="L25" i="56" l="1"/>
  <c r="L2" i="12" l="1"/>
  <c r="L1" i="12"/>
  <c r="B18" i="15" l="1"/>
  <c r="L1" i="61" l="1"/>
  <c r="L3" i="64" l="1"/>
  <c r="J87" i="64"/>
  <c r="J86" i="64"/>
  <c r="L2" i="61" l="1"/>
  <c r="B13" i="15" l="1"/>
  <c r="L1" i="2" l="1"/>
  <c r="N2" i="16" l="1"/>
  <c r="L2" i="2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4" i="61" l="1"/>
  <c r="J22" i="61"/>
  <c r="J20" i="61"/>
  <c r="J19" i="61"/>
  <c r="F17" i="61"/>
  <c r="C17" i="61"/>
  <c r="J21" i="61" l="1"/>
  <c r="J23" i="61" s="1"/>
  <c r="J25" i="61" s="1"/>
  <c r="I25" i="61" s="1"/>
  <c r="I2" i="61" l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94" i="58" l="1"/>
  <c r="J92" i="58"/>
  <c r="J90" i="58"/>
  <c r="J89" i="58"/>
  <c r="I87" i="58"/>
  <c r="H87" i="58"/>
  <c r="G87" i="58"/>
  <c r="F87" i="58"/>
  <c r="D87" i="58"/>
  <c r="C87" i="58"/>
  <c r="M3" i="58"/>
  <c r="N3" i="58" l="1"/>
  <c r="J91" i="58"/>
  <c r="J93" i="58" s="1"/>
  <c r="J95" i="58" s="1"/>
  <c r="I95" i="58" l="1"/>
  <c r="I2" i="58"/>
  <c r="C8" i="15" s="1"/>
  <c r="J86" i="57" l="1"/>
  <c r="J84" i="57"/>
  <c r="J82" i="57"/>
  <c r="J81" i="57"/>
  <c r="G79" i="57"/>
  <c r="F79" i="57"/>
  <c r="C79" i="57"/>
  <c r="J83" i="57" l="1"/>
  <c r="J85" i="57" s="1"/>
  <c r="J87" i="57" s="1"/>
  <c r="I87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51" i="54" l="1"/>
  <c r="J49" i="54"/>
  <c r="J47" i="54"/>
  <c r="J46" i="54"/>
  <c r="I44" i="54"/>
  <c r="H44" i="54"/>
  <c r="G44" i="54"/>
  <c r="F44" i="54"/>
  <c r="D44" i="54"/>
  <c r="C44" i="54"/>
  <c r="J48" i="54" l="1"/>
  <c r="J50" i="54" s="1"/>
  <c r="J52" i="54" s="1"/>
  <c r="I2" i="54" s="1"/>
  <c r="C5" i="15" s="1"/>
  <c r="L3" i="54"/>
  <c r="N3" i="54" s="1"/>
  <c r="I52" i="54" l="1"/>
  <c r="J233" i="35" l="1"/>
  <c r="J237" i="35"/>
  <c r="J235" i="35"/>
  <c r="J232" i="35"/>
  <c r="G230" i="35"/>
  <c r="F230" i="35"/>
  <c r="J234" i="35" l="1"/>
  <c r="J236" i="35" s="1"/>
  <c r="J238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0" i="2" l="1"/>
  <c r="I15" i="2"/>
  <c r="H15" i="2"/>
  <c r="G15" i="2"/>
  <c r="F1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2" i="2"/>
  <c r="J18" i="2"/>
  <c r="J17" i="2"/>
  <c r="D15" i="2"/>
  <c r="C15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9" i="2"/>
  <c r="J21" i="2" s="1"/>
  <c r="J23" i="2" s="1"/>
  <c r="I23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38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<sst xmlns="http://schemas.openxmlformats.org/spreadsheetml/2006/main" count="2098" uniqueCount="226">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</sst>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52"/>
  <sheetViews>
    <sheetView zoomScaleNormal="100" workbookViewId="0">
      <pane ySplit="7" topLeftCell="A30" activePane="bottomLeft" state="frozen"/>
      <selection pane="bottomLeft" activeCell="E41" sqref="E41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>
        <f>SUM(D32:D41)</f>
        <v>5799241</v>
      </c>
      <c r="M1" s="238">
        <v>6205588</v>
      </c>
      <c r="N1" s="238">
        <f>L1-M1</f>
        <v>-406347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J52*-1</f>
        <v>5529565</v>
      </c>
      <c r="J2" s="218"/>
      <c r="L2" s="276">
        <f>SUM(G32:G41)</f>
        <v>269676</v>
      </c>
      <c r="M2" s="238">
        <v>519138</v>
      </c>
      <c r="N2" s="238">
        <f>L2-M2</f>
        <v>-249462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5529565</v>
      </c>
      <c r="M3" s="238">
        <f>M1-M2</f>
        <v>5686450</v>
      </c>
      <c r="N3" s="238">
        <f>L3+M3</f>
        <v>11216015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98">
        <v>43479</v>
      </c>
      <c r="B32" s="99">
        <v>190183167</v>
      </c>
      <c r="C32" s="412">
        <v>8</v>
      </c>
      <c r="D32" s="34">
        <v>724325</v>
      </c>
      <c r="E32" s="101"/>
      <c r="F32" s="100"/>
      <c r="G32" s="34"/>
      <c r="H32" s="101"/>
      <c r="I32" s="102"/>
      <c r="J32" s="34"/>
    </row>
    <row r="33" spans="1:10" ht="15.75" customHeight="1" x14ac:dyDescent="0.25">
      <c r="A33" s="98">
        <v>43479</v>
      </c>
      <c r="B33" s="99">
        <v>190183181</v>
      </c>
      <c r="C33" s="412">
        <v>11</v>
      </c>
      <c r="D33" s="34">
        <v>1165150</v>
      </c>
      <c r="E33" s="101"/>
      <c r="F33" s="100"/>
      <c r="G33" s="34"/>
      <c r="H33" s="101"/>
      <c r="I33" s="102"/>
      <c r="J33" s="34"/>
    </row>
    <row r="34" spans="1:10" ht="15.75" customHeight="1" x14ac:dyDescent="0.25">
      <c r="A34" s="98">
        <v>43480</v>
      </c>
      <c r="B34" s="99">
        <v>190183210</v>
      </c>
      <c r="C34" s="412">
        <v>10</v>
      </c>
      <c r="D34" s="34">
        <v>855838</v>
      </c>
      <c r="E34" s="101">
        <v>190046838</v>
      </c>
      <c r="F34" s="100">
        <v>1</v>
      </c>
      <c r="G34" s="34">
        <v>75513</v>
      </c>
      <c r="H34" s="101"/>
      <c r="I34" s="102"/>
      <c r="J34" s="34"/>
    </row>
    <row r="35" spans="1:10" ht="15.75" customHeight="1" x14ac:dyDescent="0.25">
      <c r="A35" s="98">
        <v>43480</v>
      </c>
      <c r="B35" s="99">
        <v>190183228</v>
      </c>
      <c r="C35" s="412">
        <v>4</v>
      </c>
      <c r="D35" s="34">
        <v>337838</v>
      </c>
      <c r="E35" s="101"/>
      <c r="F35" s="100"/>
      <c r="G35" s="34"/>
      <c r="H35" s="101"/>
      <c r="I35" s="102"/>
      <c r="J35" s="34"/>
    </row>
    <row r="36" spans="1:10" ht="15.75" customHeight="1" x14ac:dyDescent="0.25">
      <c r="A36" s="98">
        <v>43481</v>
      </c>
      <c r="B36" s="99">
        <v>190183255</v>
      </c>
      <c r="C36" s="412">
        <v>4</v>
      </c>
      <c r="D36" s="34">
        <v>308963</v>
      </c>
      <c r="E36" s="101"/>
      <c r="F36" s="100"/>
      <c r="G36" s="34"/>
      <c r="H36" s="101"/>
      <c r="I36" s="102"/>
      <c r="J36" s="34"/>
    </row>
    <row r="37" spans="1:10" ht="15.75" customHeight="1" x14ac:dyDescent="0.25">
      <c r="A37" s="98">
        <v>43481</v>
      </c>
      <c r="B37" s="99">
        <v>190183279</v>
      </c>
      <c r="C37" s="412">
        <v>1</v>
      </c>
      <c r="D37" s="34">
        <v>77613</v>
      </c>
      <c r="E37" s="101"/>
      <c r="F37" s="100"/>
      <c r="G37" s="34"/>
      <c r="H37" s="101"/>
      <c r="I37" s="102"/>
      <c r="J37" s="34"/>
    </row>
    <row r="38" spans="1:10" ht="15.75" customHeight="1" x14ac:dyDescent="0.25">
      <c r="A38" s="98">
        <v>43482</v>
      </c>
      <c r="B38" s="99">
        <v>190183303</v>
      </c>
      <c r="C38" s="412">
        <v>6</v>
      </c>
      <c r="D38" s="34">
        <v>554488</v>
      </c>
      <c r="E38" s="101"/>
      <c r="F38" s="100"/>
      <c r="G38" s="34"/>
      <c r="H38" s="101"/>
      <c r="I38" s="102"/>
      <c r="J38" s="34"/>
    </row>
    <row r="39" spans="1:10" ht="15.75" customHeight="1" x14ac:dyDescent="0.25">
      <c r="A39" s="98">
        <v>43482</v>
      </c>
      <c r="B39" s="99">
        <v>190183320</v>
      </c>
      <c r="C39" s="412">
        <v>3</v>
      </c>
      <c r="D39" s="34">
        <v>207638</v>
      </c>
      <c r="E39" s="101"/>
      <c r="F39" s="100"/>
      <c r="G39" s="34"/>
      <c r="H39" s="101"/>
      <c r="I39" s="102"/>
      <c r="J39" s="34"/>
    </row>
    <row r="40" spans="1:10" ht="15.75" customHeight="1" x14ac:dyDescent="0.25">
      <c r="A40" s="98">
        <v>43483</v>
      </c>
      <c r="B40" s="99">
        <v>190183348</v>
      </c>
      <c r="C40" s="412">
        <v>10</v>
      </c>
      <c r="D40" s="34">
        <v>896175</v>
      </c>
      <c r="E40" s="101"/>
      <c r="F40" s="100"/>
      <c r="G40" s="34"/>
      <c r="H40" s="101"/>
      <c r="I40" s="102"/>
      <c r="J40" s="34"/>
    </row>
    <row r="41" spans="1:10" ht="15.75" customHeight="1" x14ac:dyDescent="0.25">
      <c r="A41" s="98">
        <v>43484</v>
      </c>
      <c r="B41" s="99">
        <v>190183400</v>
      </c>
      <c r="C41" s="412">
        <v>7</v>
      </c>
      <c r="D41" s="34">
        <v>671213</v>
      </c>
      <c r="E41" s="101">
        <v>190046871</v>
      </c>
      <c r="F41" s="100">
        <v>2</v>
      </c>
      <c r="G41" s="34">
        <v>194163</v>
      </c>
      <c r="H41" s="101"/>
      <c r="I41" s="102"/>
      <c r="J41" s="34"/>
    </row>
    <row r="42" spans="1:10" ht="15.75" customHeight="1" x14ac:dyDescent="0.25">
      <c r="A42" s="98"/>
      <c r="B42" s="99"/>
      <c r="C42" s="412"/>
      <c r="D42" s="34"/>
      <c r="E42" s="101"/>
      <c r="F42" s="100"/>
      <c r="G42" s="34"/>
      <c r="H42" s="101"/>
      <c r="I42" s="102"/>
      <c r="J42" s="34"/>
    </row>
    <row r="43" spans="1:10" x14ac:dyDescent="0.25">
      <c r="A43" s="235"/>
      <c r="B43" s="234"/>
      <c r="C43" s="12"/>
      <c r="D43" s="236"/>
      <c r="E43" s="237"/>
      <c r="F43" s="240"/>
      <c r="G43" s="236"/>
      <c r="H43" s="237"/>
      <c r="I43" s="239"/>
      <c r="J43" s="236"/>
    </row>
    <row r="44" spans="1:10" x14ac:dyDescent="0.25">
      <c r="A44" s="235"/>
      <c r="B44" s="223" t="s">
        <v>11</v>
      </c>
      <c r="C44" s="229">
        <f>SUM(C8:C43)</f>
        <v>232</v>
      </c>
      <c r="D44" s="224">
        <f>SUM(D8:D43)</f>
        <v>21180434</v>
      </c>
      <c r="E44" s="223" t="s">
        <v>11</v>
      </c>
      <c r="F44" s="232">
        <f>SUM(F8:F43)</f>
        <v>23</v>
      </c>
      <c r="G44" s="224">
        <f>SUM(G8:G43)</f>
        <v>2320939</v>
      </c>
      <c r="H44" s="232">
        <f>SUM(H8:H43)</f>
        <v>0</v>
      </c>
      <c r="I44" s="232">
        <f>SUM(I8:I43)</f>
        <v>13329930</v>
      </c>
      <c r="J44" s="5"/>
    </row>
    <row r="45" spans="1:10" x14ac:dyDescent="0.25">
      <c r="A45" s="235"/>
      <c r="B45" s="223"/>
      <c r="C45" s="229"/>
      <c r="D45" s="224"/>
      <c r="E45" s="223"/>
      <c r="F45" s="232"/>
      <c r="G45" s="224"/>
      <c r="H45" s="232"/>
      <c r="I45" s="232"/>
      <c r="J45" s="5"/>
    </row>
    <row r="46" spans="1:10" x14ac:dyDescent="0.25">
      <c r="A46" s="225"/>
      <c r="B46" s="226"/>
      <c r="C46" s="12"/>
      <c r="D46" s="236"/>
      <c r="E46" s="223"/>
      <c r="F46" s="240"/>
      <c r="G46" s="419" t="s">
        <v>12</v>
      </c>
      <c r="H46" s="419"/>
      <c r="I46" s="239"/>
      <c r="J46" s="227">
        <f>SUM(D8:D43)</f>
        <v>21180434</v>
      </c>
    </row>
    <row r="47" spans="1:10" x14ac:dyDescent="0.25">
      <c r="A47" s="235"/>
      <c r="B47" s="234"/>
      <c r="C47" s="12"/>
      <c r="D47" s="236"/>
      <c r="E47" s="237"/>
      <c r="F47" s="240"/>
      <c r="G47" s="419" t="s">
        <v>13</v>
      </c>
      <c r="H47" s="419"/>
      <c r="I47" s="239"/>
      <c r="J47" s="227">
        <f>SUM(G8:G43)</f>
        <v>2320939</v>
      </c>
    </row>
    <row r="48" spans="1:10" x14ac:dyDescent="0.25">
      <c r="A48" s="228"/>
      <c r="B48" s="237"/>
      <c r="C48" s="12"/>
      <c r="D48" s="236"/>
      <c r="E48" s="237"/>
      <c r="F48" s="240"/>
      <c r="G48" s="419" t="s">
        <v>14</v>
      </c>
      <c r="H48" s="419"/>
      <c r="I48" s="41"/>
      <c r="J48" s="229">
        <f>J46-J47</f>
        <v>18859495</v>
      </c>
    </row>
    <row r="49" spans="1:10" x14ac:dyDescent="0.25">
      <c r="A49" s="235"/>
      <c r="B49" s="230"/>
      <c r="C49" s="12"/>
      <c r="D49" s="231"/>
      <c r="E49" s="237"/>
      <c r="F49" s="240"/>
      <c r="G49" s="419" t="s">
        <v>15</v>
      </c>
      <c r="H49" s="419"/>
      <c r="I49" s="239"/>
      <c r="J49" s="227">
        <f>SUM(H8:H43)</f>
        <v>0</v>
      </c>
    </row>
    <row r="50" spans="1:10" x14ac:dyDescent="0.25">
      <c r="A50" s="235"/>
      <c r="B50" s="230"/>
      <c r="C50" s="12"/>
      <c r="D50" s="231"/>
      <c r="E50" s="237"/>
      <c r="F50" s="240"/>
      <c r="G50" s="419" t="s">
        <v>16</v>
      </c>
      <c r="H50" s="419"/>
      <c r="I50" s="239"/>
      <c r="J50" s="227">
        <f>J48+J49</f>
        <v>18859495</v>
      </c>
    </row>
    <row r="51" spans="1:10" x14ac:dyDescent="0.25">
      <c r="A51" s="235"/>
      <c r="B51" s="230"/>
      <c r="C51" s="12"/>
      <c r="D51" s="231"/>
      <c r="E51" s="237"/>
      <c r="F51" s="240"/>
      <c r="G51" s="419" t="s">
        <v>5</v>
      </c>
      <c r="H51" s="419"/>
      <c r="I51" s="239"/>
      <c r="J51" s="227">
        <f>SUM(I8:I43)</f>
        <v>13329930</v>
      </c>
    </row>
    <row r="52" spans="1:10" x14ac:dyDescent="0.25">
      <c r="A52" s="235"/>
      <c r="B52" s="230"/>
      <c r="C52" s="12"/>
      <c r="D52" s="231"/>
      <c r="E52" s="237"/>
      <c r="F52" s="240"/>
      <c r="G52" s="419" t="s">
        <v>31</v>
      </c>
      <c r="H52" s="419"/>
      <c r="I52" s="240" t="str">
        <f>IF(J52&gt;0,"SALDO",IF(J52&lt;0,"PIUTANG",IF(J52=0,"LUNAS")))</f>
        <v>PIUTANG</v>
      </c>
      <c r="J52" s="227">
        <f>J51-J50</f>
        <v>-5529565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4" sqref="B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1280375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180183005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/>
      <c r="J34" s="34"/>
      <c r="L34" s="238"/>
    </row>
    <row r="35" spans="1:12" s="233" customFormat="1" x14ac:dyDescent="0.25">
      <c r="A35" s="98"/>
      <c r="B35" s="99"/>
      <c r="C35" s="253"/>
      <c r="D35" s="34"/>
      <c r="E35" s="101"/>
      <c r="F35" s="99"/>
      <c r="G35" s="34"/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838</v>
      </c>
      <c r="D40" s="9"/>
      <c r="E40" s="8" t="s">
        <v>11</v>
      </c>
      <c r="F40" s="8">
        <f>SUM(F8:F39)</f>
        <v>131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87642369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14062994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73579375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73579375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72299000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-1280375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4"/>
  <sheetViews>
    <sheetView workbookViewId="0">
      <pane ySplit="7" topLeftCell="A218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J238*-1</f>
        <v>6340102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98">
        <v>43479</v>
      </c>
      <c r="B224" s="99">
        <v>190183155</v>
      </c>
      <c r="C224" s="100">
        <v>1</v>
      </c>
      <c r="D224" s="34">
        <v>141838</v>
      </c>
      <c r="E224" s="101"/>
      <c r="F224" s="99"/>
      <c r="G224" s="34"/>
      <c r="H224" s="102">
        <v>7000</v>
      </c>
      <c r="I224" s="102"/>
      <c r="J224" s="34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98">
        <v>43479</v>
      </c>
      <c r="B225" s="99">
        <v>190183158</v>
      </c>
      <c r="C225" s="100">
        <v>40</v>
      </c>
      <c r="D225" s="34">
        <v>5673500</v>
      </c>
      <c r="E225" s="101"/>
      <c r="F225" s="99"/>
      <c r="G225" s="34"/>
      <c r="H225" s="102">
        <v>90000</v>
      </c>
      <c r="I225" s="102"/>
      <c r="J225" s="34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98">
        <v>43480</v>
      </c>
      <c r="B226" s="99">
        <v>190183197</v>
      </c>
      <c r="C226" s="100">
        <v>1</v>
      </c>
      <c r="D226" s="34">
        <v>141838</v>
      </c>
      <c r="E226" s="101"/>
      <c r="F226" s="99"/>
      <c r="G226" s="34"/>
      <c r="H226" s="102">
        <v>11000</v>
      </c>
      <c r="I226" s="102"/>
      <c r="J226" s="34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98">
        <v>43480</v>
      </c>
      <c r="B227" s="99">
        <v>190183199</v>
      </c>
      <c r="C227" s="100">
        <v>1</v>
      </c>
      <c r="D227" s="34">
        <v>141838</v>
      </c>
      <c r="E227" s="101"/>
      <c r="F227" s="99"/>
      <c r="G227" s="34"/>
      <c r="H227" s="102">
        <v>28000</v>
      </c>
      <c r="I227" s="102"/>
      <c r="J227" s="34"/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43483</v>
      </c>
      <c r="B228" s="99">
        <v>190183341</v>
      </c>
      <c r="C228" s="100">
        <v>1</v>
      </c>
      <c r="D228" s="34">
        <v>105088</v>
      </c>
      <c r="E228" s="101"/>
      <c r="F228" s="99"/>
      <c r="G228" s="34"/>
      <c r="H228" s="102"/>
      <c r="I228" s="102"/>
      <c r="J228" s="34"/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35"/>
      <c r="B229" s="234"/>
      <c r="C229" s="240"/>
      <c r="D229" s="236"/>
      <c r="E229" s="237"/>
      <c r="F229" s="234"/>
      <c r="G229" s="236"/>
      <c r="H229" s="239"/>
      <c r="I229" s="239"/>
      <c r="J229" s="23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8" t="s">
        <v>11</v>
      </c>
      <c r="C230" s="77">
        <f>SUM(C8:C229)</f>
        <v>967</v>
      </c>
      <c r="D230" s="9"/>
      <c r="E230" s="223" t="s">
        <v>11</v>
      </c>
      <c r="F230" s="223">
        <f>SUM(F8:F229)</f>
        <v>1</v>
      </c>
      <c r="G230" s="224">
        <f>SUM(G8:G229)</f>
        <v>98525</v>
      </c>
      <c r="H230" s="239"/>
      <c r="I230" s="239"/>
      <c r="J230" s="23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4"/>
      <c r="B231" s="8"/>
      <c r="C231" s="77"/>
      <c r="D231" s="9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10"/>
      <c r="B232" s="11"/>
      <c r="C232" s="40"/>
      <c r="D232" s="6"/>
      <c r="E232" s="8"/>
      <c r="F232" s="234"/>
      <c r="G232" s="419" t="s">
        <v>12</v>
      </c>
      <c r="H232" s="419"/>
      <c r="I232" s="39"/>
      <c r="J232" s="13">
        <f>SUM(D8:D229)</f>
        <v>89102660</v>
      </c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3"/>
      <c r="C233" s="40"/>
      <c r="D233" s="6"/>
      <c r="E233" s="8"/>
      <c r="F233" s="234"/>
      <c r="G233" s="419" t="s">
        <v>13</v>
      </c>
      <c r="H233" s="419"/>
      <c r="I233" s="39"/>
      <c r="J233" s="13">
        <f>SUM(G8:G229)</f>
        <v>98525</v>
      </c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4"/>
      <c r="B234" s="7"/>
      <c r="C234" s="40"/>
      <c r="D234" s="6"/>
      <c r="E234" s="7"/>
      <c r="F234" s="234"/>
      <c r="G234" s="419" t="s">
        <v>14</v>
      </c>
      <c r="H234" s="419"/>
      <c r="I234" s="41"/>
      <c r="J234" s="15">
        <f>J232-J233</f>
        <v>89004135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16"/>
      <c r="C235" s="40"/>
      <c r="D235" s="17"/>
      <c r="E235" s="7"/>
      <c r="F235" s="8"/>
      <c r="G235" s="419" t="s">
        <v>15</v>
      </c>
      <c r="H235" s="419"/>
      <c r="I235" s="39"/>
      <c r="J235" s="13">
        <f>SUM(H8:H231)</f>
        <v>5193500</v>
      </c>
      <c r="K235" s="219"/>
      <c r="L235" s="219"/>
      <c r="M235" s="219"/>
      <c r="N235" s="219"/>
      <c r="O235" s="219"/>
      <c r="P235" s="219"/>
    </row>
    <row r="236" spans="1:16" x14ac:dyDescent="0.25">
      <c r="A236" s="4"/>
      <c r="B236" s="16"/>
      <c r="C236" s="40"/>
      <c r="D236" s="17"/>
      <c r="E236" s="7"/>
      <c r="F236" s="8"/>
      <c r="G236" s="419" t="s">
        <v>16</v>
      </c>
      <c r="H236" s="419"/>
      <c r="I236" s="39"/>
      <c r="J236" s="13">
        <f>J234+J235</f>
        <v>94197635</v>
      </c>
    </row>
    <row r="237" spans="1:16" x14ac:dyDescent="0.25">
      <c r="A237" s="4"/>
      <c r="B237" s="16"/>
      <c r="C237" s="40"/>
      <c r="D237" s="17"/>
      <c r="E237" s="7"/>
      <c r="F237" s="3"/>
      <c r="G237" s="419" t="s">
        <v>5</v>
      </c>
      <c r="H237" s="419"/>
      <c r="I237" s="39"/>
      <c r="J237" s="13">
        <f>SUM(I8:I231)</f>
        <v>87857533</v>
      </c>
    </row>
    <row r="238" spans="1:16" x14ac:dyDescent="0.25">
      <c r="A238" s="4"/>
      <c r="B238" s="16"/>
      <c r="C238" s="40"/>
      <c r="D238" s="17"/>
      <c r="E238" s="7"/>
      <c r="F238" s="3"/>
      <c r="G238" s="419" t="s">
        <v>31</v>
      </c>
      <c r="H238" s="419"/>
      <c r="I238" s="40" t="str">
        <f>IF(J238&gt;0,"SALDO",IF(J238&lt;0,"PIUTANG",IF(J238=0,"LUNAS")))</f>
        <v>PIUTANG</v>
      </c>
      <c r="J238" s="13">
        <f>J237-J236</f>
        <v>-6340102</v>
      </c>
    </row>
    <row r="239" spans="1:16" x14ac:dyDescent="0.25">
      <c r="F239" s="37"/>
      <c r="G239" s="37"/>
      <c r="J239" s="37"/>
    </row>
    <row r="240" spans="1:16" x14ac:dyDescent="0.25">
      <c r="C240" s="37"/>
      <c r="D240" s="37"/>
      <c r="F240" s="37"/>
      <c r="G240" s="37"/>
      <c r="J240" s="37"/>
      <c r="L240"/>
      <c r="M240"/>
      <c r="N240"/>
      <c r="O240"/>
      <c r="P240"/>
    </row>
    <row r="241" spans="1:16" x14ac:dyDescent="0.25">
      <c r="C241" s="37"/>
      <c r="D241" s="37"/>
      <c r="F241" s="37"/>
      <c r="G241" s="37"/>
      <c r="J241" s="37"/>
      <c r="L241"/>
      <c r="M241"/>
      <c r="N241"/>
      <c r="O241"/>
      <c r="P241"/>
    </row>
    <row r="242" spans="1:16" x14ac:dyDescent="0.25">
      <c r="A242" s="404">
        <v>43411</v>
      </c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C244" s="37"/>
      <c r="D244" s="37"/>
      <c r="L244"/>
      <c r="M244"/>
      <c r="N244"/>
      <c r="O244"/>
      <c r="P24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8:H238"/>
    <mergeCell ref="G232:H232"/>
    <mergeCell ref="G233:H233"/>
    <mergeCell ref="G234:H234"/>
    <mergeCell ref="G235:H235"/>
    <mergeCell ref="G236:H236"/>
    <mergeCell ref="G237:H23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3" activePane="bottomLeft" state="frozen"/>
      <selection pane="bottomLeft" activeCell="B83" sqref="B8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J97*-1</f>
        <v>13923267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98">
        <v>43472</v>
      </c>
      <c r="B79" s="99">
        <v>190182802</v>
      </c>
      <c r="C79" s="100">
        <v>13</v>
      </c>
      <c r="D79" s="34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98">
        <v>43475</v>
      </c>
      <c r="B80" s="99"/>
      <c r="C80" s="100"/>
      <c r="D80" s="34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98">
        <v>43479</v>
      </c>
      <c r="B81" s="99"/>
      <c r="C81" s="100"/>
      <c r="D81" s="34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1464</v>
      </c>
      <c r="D89" s="224"/>
      <c r="E89" s="223" t="s">
        <v>11</v>
      </c>
      <c r="F89" s="223">
        <f>SUM(F8:F88)</f>
        <v>224</v>
      </c>
      <c r="G89" s="224">
        <f>SUM(G8:G88)</f>
        <v>23486056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9" t="s">
        <v>12</v>
      </c>
      <c r="H91" s="419"/>
      <c r="I91" s="239"/>
      <c r="J91" s="227">
        <f>SUM(D8:D88)</f>
        <v>153266499</v>
      </c>
    </row>
    <row r="92" spans="1:10" x14ac:dyDescent="0.25">
      <c r="A92" s="235"/>
      <c r="B92" s="234"/>
      <c r="C92" s="240"/>
      <c r="D92" s="236"/>
      <c r="E92" s="223"/>
      <c r="F92" s="234"/>
      <c r="G92" s="419" t="s">
        <v>13</v>
      </c>
      <c r="H92" s="419"/>
      <c r="I92" s="239"/>
      <c r="J92" s="227">
        <f>SUM(G8:G88)</f>
        <v>23486056</v>
      </c>
    </row>
    <row r="93" spans="1:10" x14ac:dyDescent="0.25">
      <c r="A93" s="228"/>
      <c r="B93" s="237"/>
      <c r="C93" s="240"/>
      <c r="D93" s="236"/>
      <c r="E93" s="237"/>
      <c r="F93" s="234"/>
      <c r="G93" s="419" t="s">
        <v>14</v>
      </c>
      <c r="H93" s="419"/>
      <c r="I93" s="41"/>
      <c r="J93" s="229">
        <f>J91-J92</f>
        <v>129780443</v>
      </c>
    </row>
    <row r="94" spans="1:10" x14ac:dyDescent="0.25">
      <c r="A94" s="235"/>
      <c r="B94" s="230"/>
      <c r="C94" s="240"/>
      <c r="D94" s="231"/>
      <c r="E94" s="237"/>
      <c r="F94" s="223"/>
      <c r="G94" s="419" t="s">
        <v>15</v>
      </c>
      <c r="H94" s="419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9" t="s">
        <v>16</v>
      </c>
      <c r="H95" s="419"/>
      <c r="I95" s="239"/>
      <c r="J95" s="227">
        <f>J93+J94</f>
        <v>129780443</v>
      </c>
    </row>
    <row r="96" spans="1:10" x14ac:dyDescent="0.25">
      <c r="A96" s="235"/>
      <c r="B96" s="230"/>
      <c r="C96" s="240"/>
      <c r="D96" s="231"/>
      <c r="E96" s="237"/>
      <c r="F96" s="234"/>
      <c r="G96" s="419" t="s">
        <v>5</v>
      </c>
      <c r="H96" s="419"/>
      <c r="I96" s="239"/>
      <c r="J96" s="227">
        <f>SUM(I8:I90)</f>
        <v>115857176</v>
      </c>
    </row>
    <row r="97" spans="1:16" x14ac:dyDescent="0.25">
      <c r="A97" s="235"/>
      <c r="B97" s="230"/>
      <c r="C97" s="240"/>
      <c r="D97" s="231"/>
      <c r="E97" s="237"/>
      <c r="F97" s="234"/>
      <c r="G97" s="419" t="s">
        <v>31</v>
      </c>
      <c r="H97" s="419"/>
      <c r="I97" s="240" t="str">
        <f>IF(J97&gt;0,"SALDO",IF(J97&lt;0,"PIUTANG",IF(J97=0,"LUNAS")))</f>
        <v>PIUTANG</v>
      </c>
      <c r="J97" s="227">
        <f>J96-J95</f>
        <v>-13923267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G97:H97"/>
    <mergeCell ref="G91:H91"/>
    <mergeCell ref="G92:H92"/>
    <mergeCell ref="G93:H93"/>
    <mergeCell ref="G94:H94"/>
    <mergeCell ref="G95:H95"/>
    <mergeCell ref="G96:H9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J27" sqref="J2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309672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J39*-1</f>
        <v>-972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D25-G26+H25</f>
        <v>557225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435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9" t="s">
        <v>12</v>
      </c>
      <c r="H33" s="419"/>
      <c r="I33" s="239"/>
      <c r="J33" s="227">
        <f>SUM(D8:D30)</f>
        <v>43869880</v>
      </c>
    </row>
    <row r="34" spans="1:16" x14ac:dyDescent="0.25">
      <c r="A34" s="235"/>
      <c r="B34" s="234"/>
      <c r="C34" s="240"/>
      <c r="D34" s="236"/>
      <c r="E34" s="223"/>
      <c r="F34" s="234"/>
      <c r="G34" s="419" t="s">
        <v>13</v>
      </c>
      <c r="H34" s="419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9" t="s">
        <v>14</v>
      </c>
      <c r="H35" s="419"/>
      <c r="I35" s="41"/>
      <c r="J35" s="229">
        <f>J33-J34</f>
        <v>35001753</v>
      </c>
    </row>
    <row r="36" spans="1:16" x14ac:dyDescent="0.25">
      <c r="A36" s="235"/>
      <c r="B36" s="230"/>
      <c r="C36" s="240"/>
      <c r="D36" s="231"/>
      <c r="E36" s="237"/>
      <c r="F36" s="223"/>
      <c r="G36" s="419" t="s">
        <v>15</v>
      </c>
      <c r="H36" s="419"/>
      <c r="I36" s="239"/>
      <c r="J36" s="227">
        <f>SUM(H8:H32)</f>
        <v>126000</v>
      </c>
    </row>
    <row r="37" spans="1:16" x14ac:dyDescent="0.25">
      <c r="A37" s="235"/>
      <c r="B37" s="230"/>
      <c r="C37" s="240"/>
      <c r="D37" s="231"/>
      <c r="E37" s="237"/>
      <c r="F37" s="223"/>
      <c r="G37" s="419" t="s">
        <v>16</v>
      </c>
      <c r="H37" s="419"/>
      <c r="I37" s="239"/>
      <c r="J37" s="227">
        <f>J35+J36</f>
        <v>35127753</v>
      </c>
    </row>
    <row r="38" spans="1:16" x14ac:dyDescent="0.25">
      <c r="A38" s="235"/>
      <c r="B38" s="230"/>
      <c r="C38" s="240"/>
      <c r="D38" s="231"/>
      <c r="E38" s="237"/>
      <c r="F38" s="234"/>
      <c r="G38" s="419" t="s">
        <v>5</v>
      </c>
      <c r="H38" s="419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9" t="s">
        <v>31</v>
      </c>
      <c r="H39" s="419"/>
      <c r="I39" s="240" t="str">
        <f>IF(J39&gt;0,"SALDO",IF(J39&lt;0,"PIUTANG",IF(J39=0,"LUNAS")))</f>
        <v>SALDO</v>
      </c>
      <c r="J39" s="227">
        <f>J38-J37</f>
        <v>972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H63" sqref="H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144000</v>
      </c>
      <c r="N2" s="219">
        <f>M2*1.15</f>
        <v>165600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3" activePane="bottomLeft" state="frozen"/>
      <selection pane="bottomLeft" activeCell="I21" sqref="I21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1471789</v>
      </c>
      <c r="J2" s="131"/>
      <c r="L2" s="37"/>
      <c r="M2" s="37">
        <f>SUM(D22:D24)</f>
        <v>915338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915338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66</v>
      </c>
      <c r="D32" s="9">
        <f>SUM(D7:D31)</f>
        <v>7067203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817000</v>
      </c>
      <c r="I32" s="77">
        <f>SUM(I7:I31)</f>
        <v>3875000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7067203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4529789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817000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5346789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3875000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-1471789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4" sqref="E14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ST'!A32</f>
        <v>43479</v>
      </c>
      <c r="C5" s="281">
        <f>'Taufik ST'!I2</f>
        <v>5529565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Fashion'!A11</f>
        <v>43482</v>
      </c>
      <c r="C6" s="281">
        <f>'Indra Fashion'!I2</f>
        <v>217875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f>Bandros!A76</f>
        <v>43484</v>
      </c>
      <c r="C8" s="281">
        <f>Bandros!I2</f>
        <v>2929675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Bentang!A79</f>
        <v>43472</v>
      </c>
      <c r="C9" s="281">
        <f>Bentang!I2</f>
        <v>13923267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ESP!A70</f>
        <v>43484</v>
      </c>
      <c r="C11" s="281">
        <f>ESP!I2</f>
        <v>1737738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367938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Agus!A34</f>
        <v>43476</v>
      </c>
      <c r="C18" s="281">
        <f>Agus!I2</f>
        <v>1280375</v>
      </c>
      <c r="E18" s="289" t="s">
        <v>155</v>
      </c>
    </row>
    <row r="19" spans="1:5" s="267" customFormat="1" ht="18.75" customHeight="1" x14ac:dyDescent="0.25">
      <c r="A19" s="185" t="s">
        <v>86</v>
      </c>
      <c r="B19" s="184">
        <f>Anip!A224</f>
        <v>43479</v>
      </c>
      <c r="C19" s="281">
        <f>Anip!I2</f>
        <v>6340102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1471789</v>
      </c>
      <c r="E20" s="288"/>
    </row>
    <row r="21" spans="1:5" s="267" customFormat="1" ht="18.75" customHeight="1" x14ac:dyDescent="0.25">
      <c r="A21" s="185" t="s">
        <v>211</v>
      </c>
      <c r="B21" s="184">
        <v>43470</v>
      </c>
      <c r="C21" s="281">
        <f>'Sale ESP'!I2</f>
        <v>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33798476.5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3"/>
  <sheetViews>
    <sheetView workbookViewId="0">
      <pane ySplit="7" topLeftCell="A8" activePane="bottomLeft" state="frozen"/>
      <selection pane="bottomLeft" activeCell="J10" sqref="J10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SUM(D8:D10)</f>
        <v>531476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J23*-1</f>
        <v>217875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531476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302">
        <v>43482</v>
      </c>
      <c r="B11" s="99">
        <v>190183325</v>
      </c>
      <c r="C11" s="100">
        <v>1</v>
      </c>
      <c r="D11" s="34">
        <v>110600</v>
      </c>
      <c r="E11" s="101"/>
      <c r="F11" s="100"/>
      <c r="G11" s="34"/>
      <c r="H11" s="102"/>
      <c r="I11" s="102"/>
      <c r="J11" s="34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>
        <v>43483</v>
      </c>
      <c r="B12" s="234">
        <v>190183364</v>
      </c>
      <c r="C12" s="240">
        <v>1</v>
      </c>
      <c r="D12" s="236">
        <v>107275</v>
      </c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2"/>
      <c r="B13" s="234"/>
      <c r="C13" s="240"/>
      <c r="D13" s="236"/>
      <c r="E13" s="237"/>
      <c r="F13" s="240"/>
      <c r="G13" s="236"/>
      <c r="H13" s="239"/>
      <c r="I13" s="239"/>
      <c r="J13" s="236"/>
      <c r="K13" s="219"/>
      <c r="L13" s="219"/>
      <c r="M13" s="219"/>
      <c r="N13" s="219"/>
      <c r="O13" s="219"/>
      <c r="P13" s="219"/>
      <c r="Q13" s="219"/>
      <c r="R13" s="219"/>
    </row>
    <row r="14" spans="1:18" x14ac:dyDescent="0.25">
      <c r="A14" s="162"/>
      <c r="B14" s="3"/>
      <c r="C14" s="40"/>
      <c r="D14" s="6"/>
      <c r="E14" s="7"/>
      <c r="F14" s="40"/>
      <c r="G14" s="6"/>
      <c r="H14" s="39"/>
      <c r="I14" s="39"/>
      <c r="J14" s="6"/>
    </row>
    <row r="15" spans="1:18" x14ac:dyDescent="0.25">
      <c r="A15" s="162"/>
      <c r="B15" s="8" t="s">
        <v>11</v>
      </c>
      <c r="C15" s="77">
        <f>SUM(C8:C14)</f>
        <v>6</v>
      </c>
      <c r="D15" s="9">
        <f>SUM(D8:D14)</f>
        <v>749351</v>
      </c>
      <c r="E15" s="8" t="s">
        <v>11</v>
      </c>
      <c r="F15" s="77">
        <f>SUM(F8:F14)</f>
        <v>0</v>
      </c>
      <c r="G15" s="5">
        <f>SUM(G8:G14)</f>
        <v>0</v>
      </c>
      <c r="H15" s="40">
        <f>SUM(H8:H14)</f>
        <v>0</v>
      </c>
      <c r="I15" s="40">
        <f>SUM(I8:I14)</f>
        <v>531476</v>
      </c>
      <c r="J15" s="5"/>
    </row>
    <row r="16" spans="1:18" x14ac:dyDescent="0.25">
      <c r="A16" s="162"/>
      <c r="B16" s="8"/>
      <c r="C16" s="77"/>
      <c r="D16" s="9"/>
      <c r="E16" s="8"/>
      <c r="F16" s="77"/>
      <c r="G16" s="5"/>
      <c r="H16" s="40"/>
      <c r="I16" s="40"/>
      <c r="J16" s="5"/>
    </row>
    <row r="17" spans="1:18" x14ac:dyDescent="0.25">
      <c r="A17" s="163"/>
      <c r="B17" s="11"/>
      <c r="C17" s="40"/>
      <c r="D17" s="6"/>
      <c r="E17" s="8"/>
      <c r="F17" s="40"/>
      <c r="G17" s="419" t="s">
        <v>12</v>
      </c>
      <c r="H17" s="419"/>
      <c r="I17" s="39"/>
      <c r="J17" s="13">
        <f>SUM(D8:D14)</f>
        <v>749351</v>
      </c>
    </row>
    <row r="18" spans="1:18" x14ac:dyDescent="0.25">
      <c r="A18" s="162"/>
      <c r="B18" s="3"/>
      <c r="C18" s="40"/>
      <c r="D18" s="6"/>
      <c r="E18" s="7"/>
      <c r="F18" s="40"/>
      <c r="G18" s="419" t="s">
        <v>13</v>
      </c>
      <c r="H18" s="419"/>
      <c r="I18" s="39"/>
      <c r="J18" s="13">
        <f>SUM(G8:G14)</f>
        <v>0</v>
      </c>
    </row>
    <row r="19" spans="1:18" x14ac:dyDescent="0.25">
      <c r="A19" s="164"/>
      <c r="B19" s="7"/>
      <c r="C19" s="40"/>
      <c r="D19" s="6"/>
      <c r="E19" s="7"/>
      <c r="F19" s="40"/>
      <c r="G19" s="419" t="s">
        <v>14</v>
      </c>
      <c r="H19" s="419"/>
      <c r="I19" s="41"/>
      <c r="J19" s="15">
        <f>J17-J18</f>
        <v>749351</v>
      </c>
    </row>
    <row r="20" spans="1:18" x14ac:dyDescent="0.25">
      <c r="A20" s="162"/>
      <c r="B20" s="16"/>
      <c r="C20" s="40"/>
      <c r="D20" s="17"/>
      <c r="E20" s="7"/>
      <c r="F20" s="40"/>
      <c r="G20" s="419" t="s">
        <v>15</v>
      </c>
      <c r="H20" s="419"/>
      <c r="I20" s="39"/>
      <c r="J20" s="13">
        <f>SUM(H8:H14)</f>
        <v>0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9" t="s">
        <v>16</v>
      </c>
      <c r="H21" s="419"/>
      <c r="I21" s="39"/>
      <c r="J21" s="13">
        <f>J19+J20</f>
        <v>749351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9" t="s">
        <v>5</v>
      </c>
      <c r="H22" s="419"/>
      <c r="I22" s="39"/>
      <c r="J22" s="13">
        <f>SUM(I8:I14)</f>
        <v>531476</v>
      </c>
      <c r="K22"/>
      <c r="L22"/>
      <c r="M22"/>
      <c r="N22"/>
      <c r="O22"/>
      <c r="P22"/>
      <c r="Q22"/>
      <c r="R22"/>
    </row>
    <row r="23" spans="1:18" x14ac:dyDescent="0.25">
      <c r="A23" s="162"/>
      <c r="B23" s="16"/>
      <c r="C23" s="40"/>
      <c r="D23" s="17"/>
      <c r="E23" s="7"/>
      <c r="F23" s="40"/>
      <c r="G23" s="419" t="s">
        <v>31</v>
      </c>
      <c r="H23" s="419"/>
      <c r="I23" s="40" t="str">
        <f>IF(J23&gt;0,"SALDO",IF(J23&lt;0,"PIUTANG",IF(J23=0,"LUNAS")))</f>
        <v>PIUTANG</v>
      </c>
      <c r="J23" s="13">
        <f>J22-J21</f>
        <v>-217875</v>
      </c>
      <c r="K23"/>
      <c r="L23"/>
      <c r="M23"/>
      <c r="N23"/>
      <c r="O23"/>
      <c r="P23"/>
      <c r="Q23"/>
      <c r="R2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2:H22"/>
    <mergeCell ref="G23:H23"/>
    <mergeCell ref="G17:H17"/>
    <mergeCell ref="G18:H18"/>
    <mergeCell ref="G19:H19"/>
    <mergeCell ref="G20:H20"/>
    <mergeCell ref="G21:H21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95"/>
  <sheetViews>
    <sheetView workbookViewId="0">
      <pane ySplit="7" topLeftCell="A68" activePane="bottomLeft" state="frozen"/>
      <selection pane="bottomLeft" activeCell="B77" sqref="B7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SUM(D70:D75)</f>
        <v>6150201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J95*-1</f>
        <v>2929675</v>
      </c>
      <c r="J2" s="218"/>
      <c r="L2" s="219">
        <f>SUM(G70:G75)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6150201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98">
        <v>43484</v>
      </c>
      <c r="B76" s="99">
        <v>190183383</v>
      </c>
      <c r="C76" s="412">
        <v>22</v>
      </c>
      <c r="D76" s="34">
        <v>2297925</v>
      </c>
      <c r="E76" s="99"/>
      <c r="F76" s="100"/>
      <c r="G76" s="34"/>
      <c r="H76" s="102"/>
      <c r="I76" s="102"/>
      <c r="J76" s="34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98">
        <v>43484</v>
      </c>
      <c r="B77" s="99">
        <v>190183404</v>
      </c>
      <c r="C77" s="412">
        <v>6</v>
      </c>
      <c r="D77" s="34">
        <v>631750</v>
      </c>
      <c r="E77" s="99"/>
      <c r="F77" s="100"/>
      <c r="G77" s="34"/>
      <c r="H77" s="102"/>
      <c r="I77" s="102"/>
      <c r="J77" s="34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98"/>
      <c r="B78" s="99"/>
      <c r="C78" s="412"/>
      <c r="D78" s="34"/>
      <c r="E78" s="99"/>
      <c r="F78" s="100"/>
      <c r="G78" s="34"/>
      <c r="H78" s="102"/>
      <c r="I78" s="102"/>
      <c r="J78" s="34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98"/>
      <c r="B79" s="99"/>
      <c r="C79" s="412"/>
      <c r="D79" s="34"/>
      <c r="E79" s="99"/>
      <c r="F79" s="100"/>
      <c r="G79" s="34"/>
      <c r="H79" s="102"/>
      <c r="I79" s="102"/>
      <c r="J79" s="34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98"/>
      <c r="B80" s="99"/>
      <c r="C80" s="412"/>
      <c r="D80" s="34"/>
      <c r="E80" s="99"/>
      <c r="F80" s="100"/>
      <c r="G80" s="34"/>
      <c r="H80" s="102"/>
      <c r="I80" s="102"/>
      <c r="J80" s="34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98"/>
      <c r="B81" s="99"/>
      <c r="C81" s="412"/>
      <c r="D81" s="34"/>
      <c r="E81" s="99"/>
      <c r="F81" s="100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98"/>
      <c r="B82" s="99"/>
      <c r="C82" s="412"/>
      <c r="D82" s="34"/>
      <c r="E82" s="99"/>
      <c r="F82" s="100"/>
      <c r="G82" s="34"/>
      <c r="H82" s="102"/>
      <c r="I82" s="102"/>
      <c r="J82" s="34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98"/>
      <c r="B83" s="99"/>
      <c r="C83" s="412"/>
      <c r="D83" s="34"/>
      <c r="E83" s="99"/>
      <c r="F83" s="100"/>
      <c r="G83" s="34"/>
      <c r="H83" s="102"/>
      <c r="I83" s="102"/>
      <c r="J83" s="34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98"/>
      <c r="B84" s="99"/>
      <c r="C84" s="412"/>
      <c r="D84" s="34"/>
      <c r="E84" s="99"/>
      <c r="F84" s="100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98"/>
      <c r="B85" s="99"/>
      <c r="C85" s="412"/>
      <c r="D85" s="34"/>
      <c r="E85" s="99"/>
      <c r="F85" s="100"/>
      <c r="G85" s="34"/>
      <c r="H85" s="102"/>
      <c r="I85" s="102"/>
      <c r="J85" s="34"/>
      <c r="K85" s="138"/>
      <c r="L85" s="138"/>
      <c r="M85" s="138"/>
      <c r="N85" s="138"/>
      <c r="O85" s="138"/>
      <c r="P85" s="138"/>
      <c r="Q85" s="138"/>
      <c r="R85" s="138"/>
    </row>
    <row r="86" spans="1:18" x14ac:dyDescent="0.25">
      <c r="A86" s="235"/>
      <c r="B86" s="234"/>
      <c r="C86" s="240"/>
      <c r="D86" s="236"/>
      <c r="E86" s="234"/>
      <c r="F86" s="240"/>
      <c r="G86" s="236"/>
      <c r="H86" s="239"/>
      <c r="I86" s="239"/>
      <c r="J86" s="236"/>
    </row>
    <row r="87" spans="1:18" s="218" customFormat="1" x14ac:dyDescent="0.25">
      <c r="A87" s="226"/>
      <c r="B87" s="223" t="s">
        <v>11</v>
      </c>
      <c r="C87" s="232">
        <f>SUM(C8:C86)</f>
        <v>1012</v>
      </c>
      <c r="D87" s="224">
        <f>SUM(D8:D86)</f>
        <v>108774766</v>
      </c>
      <c r="E87" s="223" t="s">
        <v>11</v>
      </c>
      <c r="F87" s="232">
        <f>SUM(F8:F86)</f>
        <v>98</v>
      </c>
      <c r="G87" s="224">
        <f>SUM(G8:G86)</f>
        <v>10219477</v>
      </c>
      <c r="H87" s="232">
        <f>SUM(H8:H86)</f>
        <v>0</v>
      </c>
      <c r="I87" s="232">
        <f>SUM(I8:I86)</f>
        <v>95625614</v>
      </c>
      <c r="J87" s="224"/>
      <c r="K87" s="220"/>
      <c r="L87" s="220"/>
      <c r="M87" s="220"/>
      <c r="N87" s="220"/>
      <c r="O87" s="220"/>
      <c r="P87" s="220"/>
      <c r="Q87" s="220"/>
      <c r="R87" s="220"/>
    </row>
    <row r="88" spans="1:18" s="218" customFormat="1" x14ac:dyDescent="0.25">
      <c r="A88" s="226"/>
      <c r="B88" s="223"/>
      <c r="C88" s="232"/>
      <c r="D88" s="224"/>
      <c r="E88" s="223"/>
      <c r="F88" s="232"/>
      <c r="G88" s="224"/>
      <c r="H88" s="232"/>
      <c r="I88" s="232"/>
      <c r="J88" s="224"/>
      <c r="K88" s="220"/>
      <c r="M88" s="220"/>
      <c r="N88" s="220"/>
      <c r="O88" s="220"/>
      <c r="P88" s="220"/>
      <c r="Q88" s="220"/>
      <c r="R88" s="220"/>
    </row>
    <row r="89" spans="1:18" x14ac:dyDescent="0.25">
      <c r="A89" s="225"/>
      <c r="B89" s="226"/>
      <c r="C89" s="240"/>
      <c r="D89" s="236"/>
      <c r="E89" s="223"/>
      <c r="F89" s="240"/>
      <c r="G89" s="422" t="s">
        <v>12</v>
      </c>
      <c r="H89" s="423"/>
      <c r="I89" s="236"/>
      <c r="J89" s="227">
        <f>SUM(D8:D86)</f>
        <v>108774766</v>
      </c>
      <c r="P89" s="220"/>
      <c r="Q89" s="220"/>
      <c r="R89" s="233"/>
    </row>
    <row r="90" spans="1:18" x14ac:dyDescent="0.25">
      <c r="A90" s="235"/>
      <c r="B90" s="234"/>
      <c r="C90" s="240"/>
      <c r="D90" s="236"/>
      <c r="E90" s="234"/>
      <c r="F90" s="240"/>
      <c r="G90" s="422" t="s">
        <v>13</v>
      </c>
      <c r="H90" s="423"/>
      <c r="I90" s="237"/>
      <c r="J90" s="227">
        <f>SUM(G8:G86)</f>
        <v>10219477</v>
      </c>
      <c r="R90" s="233"/>
    </row>
    <row r="91" spans="1:18" x14ac:dyDescent="0.25">
      <c r="A91" s="228"/>
      <c r="B91" s="237"/>
      <c r="C91" s="240"/>
      <c r="D91" s="236"/>
      <c r="E91" s="234"/>
      <c r="F91" s="240"/>
      <c r="G91" s="422" t="s">
        <v>14</v>
      </c>
      <c r="H91" s="423"/>
      <c r="I91" s="229"/>
      <c r="J91" s="229">
        <f>J89-J90</f>
        <v>98555289</v>
      </c>
      <c r="L91" s="220"/>
      <c r="R91" s="233"/>
    </row>
    <row r="92" spans="1:18" x14ac:dyDescent="0.25">
      <c r="A92" s="235"/>
      <c r="B92" s="230"/>
      <c r="C92" s="240"/>
      <c r="D92" s="231"/>
      <c r="E92" s="234"/>
      <c r="F92" s="240"/>
      <c r="G92" s="422" t="s">
        <v>15</v>
      </c>
      <c r="H92" s="423"/>
      <c r="I92" s="237"/>
      <c r="J92" s="227">
        <f>SUM(H8:H86)</f>
        <v>0</v>
      </c>
      <c r="R92" s="233"/>
    </row>
    <row r="93" spans="1:18" x14ac:dyDescent="0.25">
      <c r="A93" s="235"/>
      <c r="B93" s="230"/>
      <c r="C93" s="240"/>
      <c r="D93" s="231"/>
      <c r="E93" s="234"/>
      <c r="F93" s="240"/>
      <c r="G93" s="422" t="s">
        <v>16</v>
      </c>
      <c r="H93" s="423"/>
      <c r="I93" s="237"/>
      <c r="J93" s="227">
        <f>J91+J92</f>
        <v>98555289</v>
      </c>
      <c r="R93" s="233"/>
    </row>
    <row r="94" spans="1:18" x14ac:dyDescent="0.25">
      <c r="A94" s="235"/>
      <c r="B94" s="230"/>
      <c r="C94" s="240"/>
      <c r="D94" s="231"/>
      <c r="E94" s="234"/>
      <c r="F94" s="240"/>
      <c r="G94" s="422" t="s">
        <v>5</v>
      </c>
      <c r="H94" s="423"/>
      <c r="I94" s="237"/>
      <c r="J94" s="227">
        <f>SUM(I8:I86)</f>
        <v>95625614</v>
      </c>
      <c r="R94" s="233"/>
    </row>
    <row r="95" spans="1:18" x14ac:dyDescent="0.25">
      <c r="A95" s="235"/>
      <c r="B95" s="230"/>
      <c r="C95" s="240"/>
      <c r="D95" s="231"/>
      <c r="E95" s="234"/>
      <c r="F95" s="240"/>
      <c r="G95" s="422" t="s">
        <v>31</v>
      </c>
      <c r="H95" s="423"/>
      <c r="I95" s="234" t="str">
        <f>IF(J95&gt;0,"SALDO",IF(J95&lt;0,"PIUTANG",IF(J95=0,"LUNAS")))</f>
        <v>PIUTANG</v>
      </c>
      <c r="J95" s="227">
        <f>J94-J93</f>
        <v>-2929675</v>
      </c>
      <c r="R95" s="233"/>
    </row>
  </sheetData>
  <mergeCells count="13">
    <mergeCell ref="A5:J5"/>
    <mergeCell ref="A6:A7"/>
    <mergeCell ref="B6:G6"/>
    <mergeCell ref="H6:H7"/>
    <mergeCell ref="I6:I7"/>
    <mergeCell ref="J6:J7"/>
    <mergeCell ref="G95:H95"/>
    <mergeCell ref="G89:H89"/>
    <mergeCell ref="G90:H90"/>
    <mergeCell ref="G91:H91"/>
    <mergeCell ref="G92:H92"/>
    <mergeCell ref="G93:H93"/>
    <mergeCell ref="G94:H94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93"/>
  <sheetViews>
    <sheetView zoomScaleNormal="100" workbookViewId="0">
      <pane ySplit="7" topLeftCell="A69" activePane="bottomLeft" state="frozen"/>
      <selection pane="bottomLeft" activeCell="M74" sqref="M7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SUM(D52:D69)</f>
        <v>13671004</v>
      </c>
      <c r="N1" s="219">
        <v>10446975</v>
      </c>
      <c r="O1" s="219">
        <f>N1-M1</f>
        <v>-3224029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J87*-1</f>
        <v>1737738</v>
      </c>
      <c r="J2" s="218"/>
      <c r="M2" s="219">
        <f>SUM(G52:G69)</f>
        <v>779101</v>
      </c>
      <c r="N2" s="219">
        <v>197400</v>
      </c>
      <c r="O2" s="219">
        <f>N2-M2</f>
        <v>-581701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12891903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98">
        <v>43484</v>
      </c>
      <c r="B70" s="99">
        <v>190183395</v>
      </c>
      <c r="C70" s="100">
        <v>9</v>
      </c>
      <c r="D70" s="34">
        <v>897663</v>
      </c>
      <c r="E70" s="101"/>
      <c r="F70" s="99"/>
      <c r="G70" s="34"/>
      <c r="H70" s="102"/>
      <c r="I70" s="102"/>
      <c r="J70" s="34"/>
      <c r="K70" s="233"/>
      <c r="L70" s="233"/>
      <c r="M70" s="233"/>
      <c r="N70" s="233"/>
      <c r="O70" s="233"/>
      <c r="P70" s="233"/>
    </row>
    <row r="71" spans="1:16" x14ac:dyDescent="0.25">
      <c r="A71" s="98">
        <v>43484</v>
      </c>
      <c r="B71" s="99">
        <v>190183415</v>
      </c>
      <c r="C71" s="100">
        <v>7</v>
      </c>
      <c r="D71" s="34">
        <v>840088</v>
      </c>
      <c r="E71" s="101"/>
      <c r="F71" s="99"/>
      <c r="G71" s="34"/>
      <c r="H71" s="102"/>
      <c r="I71" s="102"/>
      <c r="J71" s="34"/>
      <c r="K71" s="233"/>
      <c r="L71" s="233"/>
      <c r="M71" s="233"/>
      <c r="N71" s="233"/>
      <c r="O71" s="233"/>
      <c r="P71" s="233"/>
    </row>
    <row r="72" spans="1:16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  <c r="K72" s="233"/>
      <c r="L72" s="233"/>
      <c r="M72" s="233"/>
      <c r="N72" s="233"/>
      <c r="O72" s="233"/>
      <c r="P72" s="233"/>
    </row>
    <row r="73" spans="1:16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  <c r="K73" s="233"/>
      <c r="L73" s="233"/>
      <c r="M73" s="233"/>
      <c r="N73" s="233"/>
      <c r="O73" s="233"/>
      <c r="P73" s="233"/>
    </row>
    <row r="74" spans="1:16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  <c r="K74" s="233"/>
      <c r="L74" s="233"/>
      <c r="M74" s="233"/>
      <c r="N74" s="233"/>
      <c r="O74" s="233"/>
      <c r="P74" s="233"/>
    </row>
    <row r="75" spans="1:16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  <c r="K75" s="233"/>
      <c r="L75" s="233"/>
      <c r="M75" s="233"/>
      <c r="N75" s="233"/>
      <c r="O75" s="233"/>
      <c r="P75" s="233"/>
    </row>
    <row r="76" spans="1:16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  <c r="K76" s="233"/>
      <c r="L76" s="233"/>
      <c r="M76" s="233"/>
      <c r="N76" s="233"/>
      <c r="O76" s="233"/>
      <c r="P76" s="233"/>
    </row>
    <row r="77" spans="1:16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  <c r="K77" s="233"/>
      <c r="L77" s="233"/>
      <c r="M77" s="233"/>
      <c r="N77" s="233"/>
      <c r="O77" s="233"/>
      <c r="P77" s="233"/>
    </row>
    <row r="78" spans="1:16" x14ac:dyDescent="0.25">
      <c r="A78" s="235"/>
      <c r="B78" s="234"/>
      <c r="C78" s="240"/>
      <c r="D78" s="236"/>
      <c r="E78" s="237"/>
      <c r="F78" s="234"/>
      <c r="G78" s="236"/>
      <c r="H78" s="239"/>
      <c r="I78" s="239"/>
      <c r="J78" s="236"/>
      <c r="K78" s="233"/>
      <c r="L78" s="233"/>
      <c r="M78" s="233"/>
      <c r="N78" s="233"/>
      <c r="O78" s="233"/>
      <c r="P78" s="233"/>
    </row>
    <row r="79" spans="1:16" x14ac:dyDescent="0.25">
      <c r="A79" s="235"/>
      <c r="B79" s="223" t="s">
        <v>11</v>
      </c>
      <c r="C79" s="232">
        <f>SUM(C8:C78)</f>
        <v>458</v>
      </c>
      <c r="D79" s="224"/>
      <c r="E79" s="223" t="s">
        <v>11</v>
      </c>
      <c r="F79" s="223">
        <f>SUM(F8:F78)</f>
        <v>25</v>
      </c>
      <c r="G79" s="224">
        <f>SUM(G8:G78)</f>
        <v>2738151</v>
      </c>
      <c r="H79" s="239"/>
      <c r="I79" s="239"/>
      <c r="J79" s="236"/>
      <c r="K79" s="233"/>
      <c r="L79" s="233"/>
      <c r="M79" s="233"/>
      <c r="N79" s="233"/>
      <c r="O79" s="233"/>
      <c r="P79" s="233"/>
    </row>
    <row r="80" spans="1:16" x14ac:dyDescent="0.25">
      <c r="A80" s="235"/>
      <c r="B80" s="223"/>
      <c r="C80" s="232"/>
      <c r="D80" s="224"/>
      <c r="E80" s="237"/>
      <c r="F80" s="234"/>
      <c r="G80" s="236"/>
      <c r="H80" s="239"/>
      <c r="I80" s="239"/>
      <c r="J80" s="236"/>
      <c r="K80" s="233"/>
      <c r="L80" s="233"/>
      <c r="M80" s="233"/>
      <c r="N80" s="233"/>
      <c r="O80" s="233"/>
      <c r="P80" s="233"/>
    </row>
    <row r="81" spans="1:16" x14ac:dyDescent="0.25">
      <c r="A81" s="225"/>
      <c r="B81" s="226"/>
      <c r="C81" s="240"/>
      <c r="D81" s="236"/>
      <c r="E81" s="223"/>
      <c r="F81" s="234"/>
      <c r="G81" s="419" t="s">
        <v>12</v>
      </c>
      <c r="H81" s="419"/>
      <c r="I81" s="239"/>
      <c r="J81" s="227">
        <f>SUM(D8:D78)</f>
        <v>49240643</v>
      </c>
      <c r="K81" s="233"/>
      <c r="L81" s="233"/>
      <c r="M81" s="233"/>
      <c r="N81" s="233"/>
      <c r="O81" s="233"/>
      <c r="P81" s="233"/>
    </row>
    <row r="82" spans="1:16" x14ac:dyDescent="0.25">
      <c r="A82" s="235"/>
      <c r="B82" s="234"/>
      <c r="C82" s="240"/>
      <c r="D82" s="236"/>
      <c r="E82" s="223"/>
      <c r="F82" s="234"/>
      <c r="G82" s="419" t="s">
        <v>13</v>
      </c>
      <c r="H82" s="419"/>
      <c r="I82" s="239"/>
      <c r="J82" s="227">
        <f>SUM(G8:G78)</f>
        <v>2738151</v>
      </c>
    </row>
    <row r="83" spans="1:16" x14ac:dyDescent="0.25">
      <c r="A83" s="228"/>
      <c r="B83" s="237"/>
      <c r="C83" s="240"/>
      <c r="D83" s="236"/>
      <c r="E83" s="237"/>
      <c r="F83" s="234"/>
      <c r="G83" s="419" t="s">
        <v>14</v>
      </c>
      <c r="H83" s="419"/>
      <c r="I83" s="41"/>
      <c r="J83" s="229">
        <f>J81-J82</f>
        <v>46502492</v>
      </c>
    </row>
    <row r="84" spans="1:16" x14ac:dyDescent="0.25">
      <c r="A84" s="235"/>
      <c r="B84" s="230"/>
      <c r="C84" s="240"/>
      <c r="D84" s="231"/>
      <c r="E84" s="237"/>
      <c r="F84" s="223"/>
      <c r="G84" s="419" t="s">
        <v>15</v>
      </c>
      <c r="H84" s="419"/>
      <c r="I84" s="239"/>
      <c r="J84" s="227">
        <f>SUM(H8:H80)</f>
        <v>0</v>
      </c>
    </row>
    <row r="85" spans="1:16" x14ac:dyDescent="0.25">
      <c r="A85" s="235"/>
      <c r="B85" s="230"/>
      <c r="C85" s="240"/>
      <c r="D85" s="231"/>
      <c r="E85" s="237"/>
      <c r="F85" s="223"/>
      <c r="G85" s="419" t="s">
        <v>16</v>
      </c>
      <c r="H85" s="419"/>
      <c r="I85" s="239"/>
      <c r="J85" s="227">
        <f>J83+J84</f>
        <v>46502492</v>
      </c>
    </row>
    <row r="86" spans="1:16" x14ac:dyDescent="0.25">
      <c r="A86" s="235"/>
      <c r="B86" s="230"/>
      <c r="C86" s="240"/>
      <c r="D86" s="231"/>
      <c r="E86" s="237"/>
      <c r="F86" s="234"/>
      <c r="G86" s="419" t="s">
        <v>5</v>
      </c>
      <c r="H86" s="419"/>
      <c r="I86" s="239"/>
      <c r="J86" s="227">
        <f>SUM(I8:I80)</f>
        <v>44764754</v>
      </c>
    </row>
    <row r="87" spans="1:16" x14ac:dyDescent="0.25">
      <c r="A87" s="235"/>
      <c r="B87" s="230"/>
      <c r="C87" s="240"/>
      <c r="D87" s="231"/>
      <c r="E87" s="237"/>
      <c r="F87" s="234"/>
      <c r="G87" s="419" t="s">
        <v>31</v>
      </c>
      <c r="H87" s="419"/>
      <c r="I87" s="240" t="str">
        <f>IF(J87&gt;0,"SALDO",IF(J87&lt;0,"PIUTANG",IF(J87=0,"LUNAS")))</f>
        <v>PIUTANG</v>
      </c>
      <c r="J87" s="227">
        <f>J86-J85</f>
        <v>-1737738</v>
      </c>
    </row>
    <row r="88" spans="1:16" x14ac:dyDescent="0.25">
      <c r="F88" s="219"/>
      <c r="G88" s="219"/>
      <c r="J88" s="219"/>
    </row>
    <row r="89" spans="1:16" x14ac:dyDescent="0.25">
      <c r="C89" s="219"/>
      <c r="D89" s="219"/>
      <c r="F89" s="219"/>
      <c r="G89" s="219"/>
      <c r="J89" s="219"/>
      <c r="L89" s="233"/>
      <c r="M89" s="233"/>
      <c r="N89" s="233"/>
      <c r="O89" s="233"/>
      <c r="P89" s="233"/>
    </row>
    <row r="90" spans="1:16" x14ac:dyDescent="0.25">
      <c r="C90" s="219"/>
      <c r="D90" s="219"/>
      <c r="F90" s="219"/>
      <c r="G90" s="219"/>
      <c r="J90" s="219"/>
      <c r="L90" s="233"/>
      <c r="M90" s="233"/>
      <c r="N90" s="233"/>
      <c r="O90" s="233"/>
      <c r="P90" s="233"/>
    </row>
    <row r="91" spans="1:16" x14ac:dyDescent="0.25">
      <c r="C91" s="219"/>
      <c r="D91" s="219"/>
      <c r="F91" s="219"/>
      <c r="G91" s="219"/>
      <c r="J91" s="219"/>
      <c r="L91" s="233"/>
      <c r="M91" s="233"/>
      <c r="N91" s="233"/>
      <c r="O91" s="233"/>
      <c r="P91" s="233"/>
    </row>
    <row r="92" spans="1:16" x14ac:dyDescent="0.25">
      <c r="C92" s="219"/>
      <c r="D92" s="219"/>
      <c r="F92" s="219"/>
      <c r="G92" s="219"/>
      <c r="J92" s="219"/>
      <c r="L92" s="233"/>
      <c r="M92" s="233"/>
      <c r="N92" s="233"/>
      <c r="O92" s="233"/>
      <c r="P92" s="233"/>
    </row>
    <row r="93" spans="1:16" x14ac:dyDescent="0.25">
      <c r="C93" s="219"/>
      <c r="D93" s="219"/>
      <c r="L93" s="233"/>
      <c r="M93" s="233"/>
      <c r="N93" s="233"/>
      <c r="O93" s="233"/>
      <c r="P9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87:H87"/>
    <mergeCell ref="G81:H81"/>
    <mergeCell ref="G82:H82"/>
    <mergeCell ref="G83:H83"/>
    <mergeCell ref="G84:H84"/>
    <mergeCell ref="G85:H85"/>
    <mergeCell ref="G86:H8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32" activePane="bottomLeft" state="frozen"/>
      <selection pane="bottomLeft" activeCell="G37" sqref="G3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SUM(D34:D44)</f>
        <v>872670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0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872670</v>
      </c>
      <c r="M3" s="219">
        <v>53505</v>
      </c>
      <c r="N3" s="238">
        <f>L3+M3</f>
        <v>926175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92</v>
      </c>
      <c r="D84" s="224"/>
      <c r="E84" s="223" t="s">
        <v>11</v>
      </c>
      <c r="F84" s="223">
        <f>SUM(F8:F83)</f>
        <v>2</v>
      </c>
      <c r="G84" s="224">
        <f>SUM(G8:G83)</f>
        <v>122085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4300050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122085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4177965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4177965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4177965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LUNAS</v>
      </c>
      <c r="J92" s="227">
        <f>J91-J90</f>
        <v>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5"/>
  <sheetViews>
    <sheetView workbookViewId="0">
      <pane ySplit="7" topLeftCell="A8" activePane="bottomLeft" state="frozen"/>
      <selection pane="bottomLeft" activeCell="J13" sqref="J13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>
        <f>SUM(D8:D14)</f>
        <v>7284464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J25*-1</f>
        <v>0</v>
      </c>
      <c r="J2" s="218"/>
      <c r="L2" s="238">
        <f>SUM(G8:G13)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7284464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98">
        <v>43465</v>
      </c>
      <c r="B8" s="99">
        <v>180182486</v>
      </c>
      <c r="C8" s="253">
        <v>16</v>
      </c>
      <c r="D8" s="34">
        <v>1800400</v>
      </c>
      <c r="E8" s="101"/>
      <c r="F8" s="99"/>
      <c r="G8" s="34"/>
      <c r="H8" s="101"/>
      <c r="I8" s="102">
        <v>2294150</v>
      </c>
      <c r="J8" s="34" t="s">
        <v>17</v>
      </c>
      <c r="L8" s="238"/>
    </row>
    <row r="9" spans="1:13" x14ac:dyDescent="0.25">
      <c r="A9" s="98">
        <v>43467</v>
      </c>
      <c r="B9" s="99">
        <v>190182568</v>
      </c>
      <c r="C9" s="253">
        <v>18</v>
      </c>
      <c r="D9" s="34">
        <v>2201763</v>
      </c>
      <c r="E9" s="101"/>
      <c r="F9" s="99"/>
      <c r="G9" s="34"/>
      <c r="H9" s="101"/>
      <c r="I9" s="102"/>
      <c r="J9" s="34"/>
      <c r="L9" s="238"/>
    </row>
    <row r="10" spans="1:13" x14ac:dyDescent="0.25">
      <c r="A10" s="98">
        <v>43468</v>
      </c>
      <c r="B10" s="99">
        <v>190182593</v>
      </c>
      <c r="C10" s="253">
        <v>12</v>
      </c>
      <c r="D10" s="34">
        <v>1442700</v>
      </c>
      <c r="E10" s="101"/>
      <c r="F10" s="99"/>
      <c r="G10" s="34"/>
      <c r="H10" s="101"/>
      <c r="I10" s="102"/>
      <c r="J10" s="34"/>
      <c r="L10" s="238"/>
    </row>
    <row r="11" spans="1:13" x14ac:dyDescent="0.25">
      <c r="A11" s="98">
        <v>43470</v>
      </c>
      <c r="B11" s="99">
        <v>190182701</v>
      </c>
      <c r="C11" s="253">
        <v>4</v>
      </c>
      <c r="D11" s="34">
        <v>379838</v>
      </c>
      <c r="E11" s="101"/>
      <c r="F11" s="99"/>
      <c r="G11" s="34"/>
      <c r="H11" s="101"/>
      <c r="I11" s="102"/>
      <c r="J11" s="34"/>
      <c r="L11" s="238"/>
    </row>
    <row r="12" spans="1:13" x14ac:dyDescent="0.25">
      <c r="A12" s="98">
        <v>43472</v>
      </c>
      <c r="B12" s="99">
        <v>190182810</v>
      </c>
      <c r="C12" s="253">
        <v>8</v>
      </c>
      <c r="D12" s="34">
        <v>865638</v>
      </c>
      <c r="E12" s="101"/>
      <c r="F12" s="99"/>
      <c r="G12" s="34"/>
      <c r="H12" s="101"/>
      <c r="I12" s="102"/>
      <c r="J12" s="34"/>
      <c r="L12" s="238"/>
    </row>
    <row r="13" spans="1:13" x14ac:dyDescent="0.25">
      <c r="A13" s="98">
        <v>43473</v>
      </c>
      <c r="B13" s="99">
        <v>190182846</v>
      </c>
      <c r="C13" s="253">
        <v>3</v>
      </c>
      <c r="D13" s="34">
        <v>336175</v>
      </c>
      <c r="E13" s="101"/>
      <c r="F13" s="99"/>
      <c r="G13" s="34"/>
      <c r="H13" s="101"/>
      <c r="I13" s="102"/>
      <c r="J13" s="34"/>
      <c r="L13" s="238"/>
    </row>
    <row r="14" spans="1:13" x14ac:dyDescent="0.25">
      <c r="A14" s="98">
        <v>43474</v>
      </c>
      <c r="B14" s="99">
        <v>190182928</v>
      </c>
      <c r="C14" s="253">
        <v>3</v>
      </c>
      <c r="D14" s="34">
        <v>257950</v>
      </c>
      <c r="E14" s="101"/>
      <c r="F14" s="99"/>
      <c r="G14" s="34"/>
      <c r="H14" s="101"/>
      <c r="I14" s="102">
        <v>4990314</v>
      </c>
      <c r="J14" s="34" t="s">
        <v>17</v>
      </c>
      <c r="L14" s="238"/>
    </row>
    <row r="15" spans="1:13" x14ac:dyDescent="0.25">
      <c r="A15" s="98"/>
      <c r="B15" s="99"/>
      <c r="C15" s="253"/>
      <c r="D15" s="34"/>
      <c r="E15" s="101"/>
      <c r="F15" s="99"/>
      <c r="G15" s="34"/>
      <c r="H15" s="101"/>
      <c r="I15" s="102"/>
      <c r="J15" s="34"/>
      <c r="L15" s="238"/>
    </row>
    <row r="16" spans="1:13" x14ac:dyDescent="0.25">
      <c r="A16" s="235"/>
      <c r="B16" s="234"/>
      <c r="C16" s="26"/>
      <c r="D16" s="236"/>
      <c r="E16" s="237"/>
      <c r="F16" s="234"/>
      <c r="G16" s="236"/>
      <c r="H16" s="237"/>
      <c r="I16" s="239"/>
      <c r="J16" s="236"/>
    </row>
    <row r="17" spans="1:10" x14ac:dyDescent="0.25">
      <c r="A17" s="235"/>
      <c r="B17" s="223" t="s">
        <v>11</v>
      </c>
      <c r="C17" s="27">
        <f>SUM(C8:C16)</f>
        <v>64</v>
      </c>
      <c r="D17" s="224"/>
      <c r="E17" s="223" t="s">
        <v>11</v>
      </c>
      <c r="F17" s="223">
        <f>SUM(F8:F16)</f>
        <v>0</v>
      </c>
      <c r="G17" s="5"/>
      <c r="H17" s="234"/>
      <c r="I17" s="240"/>
      <c r="J17" s="5"/>
    </row>
    <row r="18" spans="1:10" x14ac:dyDescent="0.25">
      <c r="A18" s="235"/>
      <c r="B18" s="223"/>
      <c r="C18" s="27"/>
      <c r="D18" s="224"/>
      <c r="E18" s="223"/>
      <c r="F18" s="223"/>
      <c r="G18" s="32"/>
      <c r="H18" s="33"/>
      <c r="I18" s="240"/>
      <c r="J18" s="5"/>
    </row>
    <row r="19" spans="1:10" x14ac:dyDescent="0.25">
      <c r="A19" s="225"/>
      <c r="B19" s="226"/>
      <c r="C19" s="26"/>
      <c r="D19" s="236"/>
      <c r="E19" s="223"/>
      <c r="F19" s="234"/>
      <c r="G19" s="419" t="s">
        <v>12</v>
      </c>
      <c r="H19" s="419"/>
      <c r="I19" s="239"/>
      <c r="J19" s="227">
        <f>SUM(D8:D16)</f>
        <v>7284464</v>
      </c>
    </row>
    <row r="20" spans="1:10" x14ac:dyDescent="0.25">
      <c r="A20" s="235"/>
      <c r="B20" s="234"/>
      <c r="C20" s="26"/>
      <c r="D20" s="236"/>
      <c r="E20" s="237"/>
      <c r="F20" s="234"/>
      <c r="G20" s="419" t="s">
        <v>13</v>
      </c>
      <c r="H20" s="419"/>
      <c r="I20" s="239"/>
      <c r="J20" s="227">
        <f>SUM(G8:G16)</f>
        <v>0</v>
      </c>
    </row>
    <row r="21" spans="1:10" x14ac:dyDescent="0.25">
      <c r="A21" s="228"/>
      <c r="B21" s="237"/>
      <c r="C21" s="26"/>
      <c r="D21" s="236"/>
      <c r="E21" s="237"/>
      <c r="F21" s="234"/>
      <c r="G21" s="419" t="s">
        <v>14</v>
      </c>
      <c r="H21" s="419"/>
      <c r="I21" s="41"/>
      <c r="J21" s="229">
        <f>J19-J20</f>
        <v>7284464</v>
      </c>
    </row>
    <row r="22" spans="1:10" x14ac:dyDescent="0.25">
      <c r="A22" s="235"/>
      <c r="B22" s="230"/>
      <c r="C22" s="26"/>
      <c r="D22" s="231"/>
      <c r="E22" s="237"/>
      <c r="F22" s="234"/>
      <c r="G22" s="419" t="s">
        <v>15</v>
      </c>
      <c r="H22" s="419"/>
      <c r="I22" s="239"/>
      <c r="J22" s="227">
        <f>SUM(H8:H17)</f>
        <v>0</v>
      </c>
    </row>
    <row r="23" spans="1:10" x14ac:dyDescent="0.25">
      <c r="A23" s="235"/>
      <c r="B23" s="230"/>
      <c r="C23" s="26"/>
      <c r="D23" s="231"/>
      <c r="E23" s="237"/>
      <c r="F23" s="234"/>
      <c r="G23" s="419" t="s">
        <v>16</v>
      </c>
      <c r="H23" s="419"/>
      <c r="I23" s="239"/>
      <c r="J23" s="227">
        <f>J21+J22</f>
        <v>7284464</v>
      </c>
    </row>
    <row r="24" spans="1:10" x14ac:dyDescent="0.25">
      <c r="A24" s="235"/>
      <c r="B24" s="230"/>
      <c r="C24" s="26"/>
      <c r="D24" s="231"/>
      <c r="E24" s="237"/>
      <c r="F24" s="234"/>
      <c r="G24" s="419" t="s">
        <v>5</v>
      </c>
      <c r="H24" s="419"/>
      <c r="I24" s="239"/>
      <c r="J24" s="227">
        <f>SUM(I8:I17)</f>
        <v>7284464</v>
      </c>
    </row>
    <row r="25" spans="1:10" x14ac:dyDescent="0.25">
      <c r="A25" s="235"/>
      <c r="B25" s="230"/>
      <c r="C25" s="26"/>
      <c r="D25" s="231"/>
      <c r="E25" s="237"/>
      <c r="F25" s="234"/>
      <c r="G25" s="419" t="s">
        <v>31</v>
      </c>
      <c r="H25" s="419"/>
      <c r="I25" s="240" t="str">
        <f>IF(J25&gt;0,"SALDO",IF(J25&lt;0,"PIUTANG",IF(J25=0,"LUNAS")))</f>
        <v>LUNAS</v>
      </c>
      <c r="J25" s="227">
        <f>J24-J23</f>
        <v>0</v>
      </c>
    </row>
  </sheetData>
  <mergeCells count="15">
    <mergeCell ref="G25:H25"/>
    <mergeCell ref="G19:H19"/>
    <mergeCell ref="G20:H20"/>
    <mergeCell ref="G21:H21"/>
    <mergeCell ref="G22:H22"/>
    <mergeCell ref="G23:H23"/>
    <mergeCell ref="G24:H2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E82" sqref="E8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SUM(D81:D82)</f>
        <v>802463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J94*-1</f>
        <v>367938</v>
      </c>
      <c r="J2" s="20"/>
      <c r="L2" s="37">
        <f>SUM(G81:G82)</f>
        <v>434525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367938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415</v>
      </c>
      <c r="D86" s="9"/>
      <c r="E86" s="8" t="s">
        <v>11</v>
      </c>
      <c r="F86" s="8">
        <f>SUM(F8:F85)</f>
        <v>121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9" t="s">
        <v>12</v>
      </c>
      <c r="H88" s="419"/>
      <c r="I88" s="39"/>
      <c r="J88" s="13">
        <f>SUM(D8:D85)</f>
        <v>46466366</v>
      </c>
      <c r="M88" s="37"/>
    </row>
    <row r="89" spans="1:17" x14ac:dyDescent="0.25">
      <c r="A89" s="4"/>
      <c r="B89" s="3"/>
      <c r="C89" s="40"/>
      <c r="D89" s="6"/>
      <c r="E89" s="7"/>
      <c r="F89" s="3"/>
      <c r="G89" s="419" t="s">
        <v>13</v>
      </c>
      <c r="H89" s="419"/>
      <c r="I89" s="39"/>
      <c r="J89" s="13">
        <f>SUM(G8:G85)</f>
        <v>14242460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9" t="s">
        <v>14</v>
      </c>
      <c r="H90" s="419"/>
      <c r="I90" s="41"/>
      <c r="J90" s="15">
        <f>J88-J89</f>
        <v>32223906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15</v>
      </c>
      <c r="H91" s="419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9" t="s">
        <v>16</v>
      </c>
      <c r="H92" s="419"/>
      <c r="I92" s="39"/>
      <c r="J92" s="13">
        <f>J90+J91</f>
        <v>32223906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9" t="s">
        <v>5</v>
      </c>
      <c r="H93" s="419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9" t="s">
        <v>31</v>
      </c>
      <c r="H94" s="419"/>
      <c r="I94" s="40" t="str">
        <f>IF(J94&gt;0,"SALDO",IF(J94&lt;0,"PIUTANG",IF(J94=0,"LUNAS")))</f>
        <v>PIUTANG</v>
      </c>
      <c r="J94" s="13">
        <f>J93-J92</f>
        <v>-367938</v>
      </c>
      <c r="M94" s="37"/>
    </row>
  </sheetData>
  <mergeCells count="15">
    <mergeCell ref="G94:H94"/>
    <mergeCell ref="G88:H88"/>
    <mergeCell ref="G89:H89"/>
    <mergeCell ref="G90:H90"/>
    <mergeCell ref="G91:H91"/>
    <mergeCell ref="G92:H92"/>
    <mergeCell ref="G93:H9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2019-01-19T10:36:13Z</dcterms:modified>
</cp:coreProperties>
</file>