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ST'!$A$5:$J$68</definedName>
    <definedName name="_xlnm.Print_Area" localSheetId="28">Widya!$A$1:$J$25</definedName>
    <definedName name="_xlnm.Print_Area" localSheetId="7">Yuan!$N$8:$N$25</definedName>
  </definedNames>
  <calcPr calcId="144525"/>
</workbook>
</file>

<file path=xl/calcChain.xml><?xml version="1.0" encoding="utf-8"?>
<calcChain xmlns="http://schemas.openxmlformats.org/spreadsheetml/2006/main">
  <c r="B21" i="15" l="1"/>
  <c r="B18" i="15"/>
  <c r="B12" i="15"/>
  <c r="B11" i="15"/>
  <c r="B9" i="15"/>
  <c r="L2" i="12" l="1"/>
  <c r="L1" i="12"/>
  <c r="L2" i="2"/>
  <c r="L1" i="2"/>
  <c r="N3" i="54"/>
  <c r="L2" i="58"/>
  <c r="L1" i="58"/>
  <c r="L2" i="54" l="1"/>
  <c r="L1" i="54"/>
  <c r="L1" i="64" l="1"/>
  <c r="L2" i="61" l="1"/>
  <c r="L1" i="61"/>
  <c r="I32" i="5" l="1"/>
  <c r="C10" i="15" l="1"/>
  <c r="B6" i="15" l="1"/>
  <c r="L2" i="64" l="1"/>
  <c r="M1" i="57"/>
  <c r="M2" i="57"/>
  <c r="L25" i="56" l="1"/>
  <c r="L3" i="64" l="1"/>
  <c r="J87" i="64"/>
  <c r="J86" i="64"/>
  <c r="B13" i="15" l="1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1" i="61" l="1"/>
  <c r="J29" i="61"/>
  <c r="J27" i="61"/>
  <c r="J26" i="61"/>
  <c r="F24" i="61"/>
  <c r="C24" i="61"/>
  <c r="J28" i="61" l="1"/>
  <c r="J30" i="61" s="1"/>
  <c r="J32" i="61" s="1"/>
  <c r="I32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26" i="58" l="1"/>
  <c r="J124" i="58"/>
  <c r="J122" i="58"/>
  <c r="J121" i="58"/>
  <c r="I119" i="58"/>
  <c r="H119" i="58"/>
  <c r="G119" i="58"/>
  <c r="F119" i="58"/>
  <c r="D119" i="58"/>
  <c r="C119" i="58"/>
  <c r="M3" i="58"/>
  <c r="N3" i="58" l="1"/>
  <c r="J123" i="58"/>
  <c r="J125" i="58" s="1"/>
  <c r="J127" i="58" s="1"/>
  <c r="I127" i="58" l="1"/>
  <c r="I2" i="58"/>
  <c r="C8" i="15" s="1"/>
  <c r="J95" i="57" l="1"/>
  <c r="J93" i="57"/>
  <c r="J91" i="57"/>
  <c r="J90" i="57"/>
  <c r="G88" i="57"/>
  <c r="F88" i="57"/>
  <c r="C88" i="57"/>
  <c r="J92" i="57" l="1"/>
  <c r="J94" i="57" s="1"/>
  <c r="J96" i="57" s="1"/>
  <c r="I96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67" i="54" l="1"/>
  <c r="J65" i="54"/>
  <c r="J63" i="54"/>
  <c r="J62" i="54"/>
  <c r="I60" i="54"/>
  <c r="H60" i="54"/>
  <c r="G60" i="54"/>
  <c r="F60" i="54"/>
  <c r="D60" i="54"/>
  <c r="C60" i="54"/>
  <c r="J64" i="54" l="1"/>
  <c r="J66" i="54" s="1"/>
  <c r="J68" i="54" s="1"/>
  <c r="I2" i="54" s="1"/>
  <c r="C5" i="15" s="1"/>
  <c r="L3" i="54"/>
  <c r="I68" i="54" l="1"/>
  <c r="J235" i="35" l="1"/>
  <c r="J239" i="35"/>
  <c r="J237" i="35"/>
  <c r="J234" i="35"/>
  <c r="G232" i="35"/>
  <c r="F232" i="35"/>
  <c r="J236" i="35" l="1"/>
  <c r="J238" i="35" s="1"/>
  <c r="J240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" i="2" l="1"/>
  <c r="I18" i="2"/>
  <c r="H18" i="2"/>
  <c r="G18" i="2"/>
  <c r="F1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5" i="2"/>
  <c r="J21" i="2"/>
  <c r="J20" i="2"/>
  <c r="D18" i="2"/>
  <c r="C18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2" i="2"/>
  <c r="J24" i="2" s="1"/>
  <c r="J26" i="2" s="1"/>
  <c r="I26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<sst xmlns="http://schemas.openxmlformats.org/spreadsheetml/2006/main" count="2114" uniqueCount="227">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</sst>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68"/>
  <sheetViews>
    <sheetView zoomScaleNormal="100" workbookViewId="0">
      <pane ySplit="7" topLeftCell="A47" activePane="bottomLeft" state="frozen"/>
      <selection pane="bottomLeft" activeCell="G54" sqref="G5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SUM(D42:D53)</f>
        <v>7373541</v>
      </c>
      <c r="M1" s="238">
        <v>7373538</v>
      </c>
      <c r="N1" s="238">
        <f>L1-M1</f>
        <v>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J68*-1</f>
        <v>8479891</v>
      </c>
      <c r="J2" s="218"/>
      <c r="L2" s="276">
        <f>SUM(G42:G53)</f>
        <v>525700</v>
      </c>
      <c r="M2" s="238">
        <v>525700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6847841</v>
      </c>
      <c r="M3" s="238">
        <f>M1-M2</f>
        <v>6847838</v>
      </c>
      <c r="N3" s="238">
        <f>L3-M3</f>
        <v>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98">
        <v>43486</v>
      </c>
      <c r="B42" s="99">
        <v>190183479</v>
      </c>
      <c r="C42" s="412">
        <v>14</v>
      </c>
      <c r="D42" s="34">
        <v>1267000</v>
      </c>
      <c r="E42" s="101"/>
      <c r="F42" s="100"/>
      <c r="G42" s="34"/>
      <c r="H42" s="101"/>
      <c r="I42" s="102"/>
      <c r="J42" s="34"/>
    </row>
    <row r="43" spans="1:10" ht="15.75" customHeight="1" x14ac:dyDescent="0.25">
      <c r="A43" s="98">
        <v>43486</v>
      </c>
      <c r="B43" s="99">
        <v>190183496</v>
      </c>
      <c r="C43" s="412">
        <v>8</v>
      </c>
      <c r="D43" s="34">
        <v>816288</v>
      </c>
      <c r="E43" s="101"/>
      <c r="F43" s="100"/>
      <c r="G43" s="34"/>
      <c r="H43" s="101"/>
      <c r="I43" s="102"/>
      <c r="J43" s="34"/>
    </row>
    <row r="44" spans="1:10" ht="15.75" customHeight="1" x14ac:dyDescent="0.25">
      <c r="A44" s="98">
        <v>43487</v>
      </c>
      <c r="B44" s="99">
        <v>190183521</v>
      </c>
      <c r="C44" s="412">
        <v>8</v>
      </c>
      <c r="D44" s="34">
        <v>628075</v>
      </c>
      <c r="E44" s="101"/>
      <c r="F44" s="100"/>
      <c r="G44" s="34"/>
      <c r="H44" s="101"/>
      <c r="I44" s="102"/>
      <c r="J44" s="34"/>
    </row>
    <row r="45" spans="1:10" ht="15.75" customHeight="1" x14ac:dyDescent="0.25">
      <c r="A45" s="98">
        <v>43487</v>
      </c>
      <c r="B45" s="99">
        <v>190183543</v>
      </c>
      <c r="C45" s="412">
        <v>2</v>
      </c>
      <c r="D45" s="34">
        <v>178763</v>
      </c>
      <c r="E45" s="101"/>
      <c r="F45" s="100"/>
      <c r="G45" s="34"/>
      <c r="H45" s="101"/>
      <c r="I45" s="102"/>
      <c r="J45" s="34"/>
    </row>
    <row r="46" spans="1:10" ht="15.75" customHeight="1" x14ac:dyDescent="0.25">
      <c r="A46" s="98">
        <v>43488</v>
      </c>
      <c r="B46" s="99">
        <v>190183579</v>
      </c>
      <c r="C46" s="412">
        <v>10</v>
      </c>
      <c r="D46" s="34">
        <v>862838</v>
      </c>
      <c r="E46" s="101">
        <v>190046914</v>
      </c>
      <c r="F46" s="100">
        <v>2</v>
      </c>
      <c r="G46" s="34">
        <v>159600</v>
      </c>
      <c r="H46" s="101"/>
      <c r="I46" s="102"/>
      <c r="J46" s="34"/>
    </row>
    <row r="47" spans="1:10" ht="15.75" customHeight="1" x14ac:dyDescent="0.25">
      <c r="A47" s="98">
        <v>43488</v>
      </c>
      <c r="B47" s="99">
        <v>190183602</v>
      </c>
      <c r="C47" s="412">
        <v>2</v>
      </c>
      <c r="D47" s="34">
        <v>168000</v>
      </c>
      <c r="E47" s="101"/>
      <c r="F47" s="100"/>
      <c r="G47" s="34"/>
      <c r="H47" s="101"/>
      <c r="I47" s="102"/>
      <c r="J47" s="34"/>
    </row>
    <row r="48" spans="1:10" ht="15.75" customHeight="1" x14ac:dyDescent="0.25">
      <c r="A48" s="98">
        <v>43489</v>
      </c>
      <c r="B48" s="99">
        <v>190183629</v>
      </c>
      <c r="C48" s="412">
        <v>11</v>
      </c>
      <c r="D48" s="34">
        <v>989013</v>
      </c>
      <c r="E48" s="101">
        <v>190046920</v>
      </c>
      <c r="F48" s="100">
        <v>3</v>
      </c>
      <c r="G48" s="34">
        <v>278075</v>
      </c>
      <c r="H48" s="101"/>
      <c r="I48" s="102"/>
      <c r="J48" s="34"/>
    </row>
    <row r="49" spans="1:10" ht="15.75" customHeight="1" x14ac:dyDescent="0.25">
      <c r="A49" s="98">
        <v>43489</v>
      </c>
      <c r="B49" s="99">
        <v>190183650</v>
      </c>
      <c r="C49" s="412">
        <v>2</v>
      </c>
      <c r="D49" s="34">
        <v>172200</v>
      </c>
      <c r="E49" s="101"/>
      <c r="F49" s="100"/>
      <c r="G49" s="34"/>
      <c r="H49" s="101"/>
      <c r="I49" s="102"/>
      <c r="J49" s="34"/>
    </row>
    <row r="50" spans="1:10" ht="15.75" customHeight="1" x14ac:dyDescent="0.25">
      <c r="A50" s="98">
        <v>43490</v>
      </c>
      <c r="B50" s="99">
        <v>190183670</v>
      </c>
      <c r="C50" s="412">
        <v>11</v>
      </c>
      <c r="D50" s="34">
        <v>1001438</v>
      </c>
      <c r="E50" s="101"/>
      <c r="F50" s="100"/>
      <c r="G50" s="34"/>
      <c r="H50" s="101"/>
      <c r="I50" s="102"/>
      <c r="J50" s="34"/>
    </row>
    <row r="51" spans="1:10" ht="15.75" customHeight="1" x14ac:dyDescent="0.25">
      <c r="A51" s="98">
        <v>43490</v>
      </c>
      <c r="B51" s="99">
        <v>190183686</v>
      </c>
      <c r="C51" s="412">
        <v>4</v>
      </c>
      <c r="D51" s="34">
        <v>422888</v>
      </c>
      <c r="E51" s="101"/>
      <c r="F51" s="100"/>
      <c r="G51" s="34"/>
      <c r="H51" s="101"/>
      <c r="I51" s="102"/>
      <c r="J51" s="34"/>
    </row>
    <row r="52" spans="1:10" ht="15.75" customHeight="1" x14ac:dyDescent="0.25">
      <c r="A52" s="98">
        <v>43491</v>
      </c>
      <c r="B52" s="99">
        <v>190183712</v>
      </c>
      <c r="C52" s="412">
        <v>8</v>
      </c>
      <c r="D52" s="34">
        <v>746288</v>
      </c>
      <c r="E52" s="101">
        <v>190046933</v>
      </c>
      <c r="F52" s="100">
        <v>1</v>
      </c>
      <c r="G52" s="34">
        <v>88025</v>
      </c>
      <c r="H52" s="101"/>
      <c r="I52" s="102"/>
      <c r="J52" s="34"/>
    </row>
    <row r="53" spans="1:10" ht="15.75" customHeight="1" x14ac:dyDescent="0.25">
      <c r="A53" s="98">
        <v>43491</v>
      </c>
      <c r="B53" s="99">
        <v>190183723</v>
      </c>
      <c r="C53" s="412">
        <v>1</v>
      </c>
      <c r="D53" s="34">
        <v>120750</v>
      </c>
      <c r="E53" s="101"/>
      <c r="F53" s="100"/>
      <c r="G53" s="34"/>
      <c r="H53" s="101"/>
      <c r="I53" s="102"/>
      <c r="J53" s="34"/>
    </row>
    <row r="54" spans="1:10" ht="15.75" customHeight="1" x14ac:dyDescent="0.25">
      <c r="A54" s="98">
        <v>43493</v>
      </c>
      <c r="B54" s="99">
        <v>190183788</v>
      </c>
      <c r="C54" s="412">
        <v>13</v>
      </c>
      <c r="D54" s="34">
        <v>1104075</v>
      </c>
      <c r="E54" s="101"/>
      <c r="F54" s="100"/>
      <c r="G54" s="34"/>
      <c r="H54" s="101"/>
      <c r="I54" s="102"/>
      <c r="J54" s="34"/>
    </row>
    <row r="55" spans="1:10" ht="15.75" customHeight="1" x14ac:dyDescent="0.25">
      <c r="A55" s="98">
        <v>43493</v>
      </c>
      <c r="B55" s="99">
        <v>190183810</v>
      </c>
      <c r="C55" s="412">
        <v>6</v>
      </c>
      <c r="D55" s="34">
        <v>527975</v>
      </c>
      <c r="E55" s="101"/>
      <c r="F55" s="100"/>
      <c r="G55" s="34"/>
      <c r="H55" s="101"/>
      <c r="I55" s="102"/>
      <c r="J55" s="34"/>
    </row>
    <row r="56" spans="1:10" ht="15.75" customHeight="1" x14ac:dyDescent="0.25">
      <c r="A56" s="98"/>
      <c r="B56" s="99"/>
      <c r="C56" s="412"/>
      <c r="D56" s="34"/>
      <c r="E56" s="101"/>
      <c r="F56" s="100"/>
      <c r="G56" s="34"/>
      <c r="H56" s="101"/>
      <c r="I56" s="102"/>
      <c r="J56" s="34"/>
    </row>
    <row r="57" spans="1:10" ht="15.75" customHeight="1" x14ac:dyDescent="0.25">
      <c r="A57" s="98"/>
      <c r="B57" s="99"/>
      <c r="C57" s="412"/>
      <c r="D57" s="34"/>
      <c r="E57" s="101"/>
      <c r="F57" s="100"/>
      <c r="G57" s="34"/>
      <c r="H57" s="101"/>
      <c r="I57" s="102"/>
      <c r="J57" s="34"/>
    </row>
    <row r="58" spans="1:10" ht="15.75" customHeight="1" x14ac:dyDescent="0.25">
      <c r="A58" s="98"/>
      <c r="B58" s="99"/>
      <c r="C58" s="412"/>
      <c r="D58" s="34"/>
      <c r="E58" s="101"/>
      <c r="F58" s="100"/>
      <c r="G58" s="34"/>
      <c r="H58" s="101"/>
      <c r="I58" s="102"/>
      <c r="J58" s="34"/>
    </row>
    <row r="59" spans="1:10" x14ac:dyDescent="0.25">
      <c r="A59" s="235"/>
      <c r="B59" s="234"/>
      <c r="C59" s="12"/>
      <c r="D59" s="236"/>
      <c r="E59" s="237"/>
      <c r="F59" s="240"/>
      <c r="G59" s="236"/>
      <c r="H59" s="237"/>
      <c r="I59" s="239"/>
      <c r="J59" s="236"/>
    </row>
    <row r="60" spans="1:10" x14ac:dyDescent="0.25">
      <c r="A60" s="235"/>
      <c r="B60" s="223" t="s">
        <v>11</v>
      </c>
      <c r="C60" s="229">
        <f>SUM(C8:C59)</f>
        <v>332</v>
      </c>
      <c r="D60" s="224">
        <f>SUM(D8:D59)</f>
        <v>30186025</v>
      </c>
      <c r="E60" s="223" t="s">
        <v>11</v>
      </c>
      <c r="F60" s="232">
        <f>SUM(F8:F59)</f>
        <v>29</v>
      </c>
      <c r="G60" s="224">
        <f>SUM(G8:G59)</f>
        <v>2846639</v>
      </c>
      <c r="H60" s="232">
        <f>SUM(H8:H59)</f>
        <v>0</v>
      </c>
      <c r="I60" s="232">
        <f>SUM(I8:I59)</f>
        <v>18859495</v>
      </c>
      <c r="J60" s="5"/>
    </row>
    <row r="61" spans="1:10" x14ac:dyDescent="0.25">
      <c r="A61" s="235"/>
      <c r="B61" s="223"/>
      <c r="C61" s="229"/>
      <c r="D61" s="224"/>
      <c r="E61" s="223"/>
      <c r="F61" s="232"/>
      <c r="G61" s="224"/>
      <c r="H61" s="232"/>
      <c r="I61" s="232"/>
      <c r="J61" s="5"/>
    </row>
    <row r="62" spans="1:10" x14ac:dyDescent="0.25">
      <c r="A62" s="225"/>
      <c r="B62" s="226"/>
      <c r="C62" s="12"/>
      <c r="D62" s="236"/>
      <c r="E62" s="223"/>
      <c r="F62" s="240"/>
      <c r="G62" s="419" t="s">
        <v>12</v>
      </c>
      <c r="H62" s="419"/>
      <c r="I62" s="239"/>
      <c r="J62" s="227">
        <f>SUM(D8:D59)</f>
        <v>30186025</v>
      </c>
    </row>
    <row r="63" spans="1:10" x14ac:dyDescent="0.25">
      <c r="A63" s="235"/>
      <c r="B63" s="234"/>
      <c r="C63" s="12"/>
      <c r="D63" s="236"/>
      <c r="E63" s="237"/>
      <c r="F63" s="240"/>
      <c r="G63" s="419" t="s">
        <v>13</v>
      </c>
      <c r="H63" s="419"/>
      <c r="I63" s="239"/>
      <c r="J63" s="227">
        <f>SUM(G8:G59)</f>
        <v>2846639</v>
      </c>
    </row>
    <row r="64" spans="1:10" x14ac:dyDescent="0.25">
      <c r="A64" s="228"/>
      <c r="B64" s="237"/>
      <c r="C64" s="12"/>
      <c r="D64" s="236"/>
      <c r="E64" s="237"/>
      <c r="F64" s="240"/>
      <c r="G64" s="419" t="s">
        <v>14</v>
      </c>
      <c r="H64" s="419"/>
      <c r="I64" s="41"/>
      <c r="J64" s="229">
        <f>J62-J63</f>
        <v>27339386</v>
      </c>
    </row>
    <row r="65" spans="1:10" x14ac:dyDescent="0.25">
      <c r="A65" s="235"/>
      <c r="B65" s="230"/>
      <c r="C65" s="12"/>
      <c r="D65" s="231"/>
      <c r="E65" s="237"/>
      <c r="F65" s="240"/>
      <c r="G65" s="419" t="s">
        <v>15</v>
      </c>
      <c r="H65" s="419"/>
      <c r="I65" s="239"/>
      <c r="J65" s="227">
        <f>SUM(H8:H59)</f>
        <v>0</v>
      </c>
    </row>
    <row r="66" spans="1:10" x14ac:dyDescent="0.25">
      <c r="A66" s="235"/>
      <c r="B66" s="230"/>
      <c r="C66" s="12"/>
      <c r="D66" s="231"/>
      <c r="E66" s="237"/>
      <c r="F66" s="240"/>
      <c r="G66" s="419" t="s">
        <v>16</v>
      </c>
      <c r="H66" s="419"/>
      <c r="I66" s="239"/>
      <c r="J66" s="227">
        <f>J64+J65</f>
        <v>27339386</v>
      </c>
    </row>
    <row r="67" spans="1:10" x14ac:dyDescent="0.25">
      <c r="A67" s="235"/>
      <c r="B67" s="230"/>
      <c r="C67" s="12"/>
      <c r="D67" s="231"/>
      <c r="E67" s="237"/>
      <c r="F67" s="240"/>
      <c r="G67" s="419" t="s">
        <v>5</v>
      </c>
      <c r="H67" s="419"/>
      <c r="I67" s="239"/>
      <c r="J67" s="227">
        <f>SUM(I8:I59)</f>
        <v>18859495</v>
      </c>
    </row>
    <row r="68" spans="1:10" x14ac:dyDescent="0.25">
      <c r="A68" s="235"/>
      <c r="B68" s="230"/>
      <c r="C68" s="12"/>
      <c r="D68" s="231"/>
      <c r="E68" s="237"/>
      <c r="F68" s="240"/>
      <c r="G68" s="419" t="s">
        <v>31</v>
      </c>
      <c r="H68" s="419"/>
      <c r="I68" s="240" t="str">
        <f>IF(J68&gt;0,"SALDO",IF(J68&lt;0,"PIUTANG",IF(J68=0,"LUNAS")))</f>
        <v>PIUTANG</v>
      </c>
      <c r="J68" s="227">
        <f>J67-J66</f>
        <v>-8479891</v>
      </c>
    </row>
  </sheetData>
  <mergeCells count="15">
    <mergeCell ref="G68:H68"/>
    <mergeCell ref="G62:H62"/>
    <mergeCell ref="G63:H63"/>
    <mergeCell ref="G64:H64"/>
    <mergeCell ref="G65:H65"/>
    <mergeCell ref="G66:H66"/>
    <mergeCell ref="G67:H6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5" sqref="B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2404987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73590000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-2404987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J228" sqref="J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9" t="s">
        <v>12</v>
      </c>
      <c r="H234" s="419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9" t="s">
        <v>13</v>
      </c>
      <c r="H235" s="419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9" t="s">
        <v>14</v>
      </c>
      <c r="H236" s="419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9" t="s">
        <v>15</v>
      </c>
      <c r="H237" s="419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9" t="s">
        <v>16</v>
      </c>
      <c r="H238" s="419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9" t="s">
        <v>5</v>
      </c>
      <c r="H239" s="419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9" t="s">
        <v>31</v>
      </c>
      <c r="H240" s="419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B85" sqref="B8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7205842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123857176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-7205842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B27" sqref="B2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D25-G26+H25</f>
        <v>557225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28" activePane="bottomLeft" state="frozen"/>
      <selection pane="bottomLeft" activeCell="I32" sqref="I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1664527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72</v>
      </c>
      <c r="D32" s="9">
        <f>SUM(D7:D31)</f>
        <v>7409941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867000</v>
      </c>
      <c r="I32" s="77">
        <f>SUM(I7:I31)</f>
        <v>4075000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7409941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4872527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867000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5739527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4075000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-1664527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22" sqref="B2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43486</v>
      </c>
      <c r="C5" s="281">
        <f>'Taufik ST'!I2</f>
        <v>8479891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535150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43493</v>
      </c>
      <c r="C8" s="281">
        <f>Bandros!I2</f>
        <v>10889463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Bentang!A82</f>
        <v>43482</v>
      </c>
      <c r="C9" s="281">
        <f>Bentang!I2</f>
        <v>7205842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ESP!A81</f>
        <v>43491</v>
      </c>
      <c r="C11" s="281">
        <f>ESP!I2</f>
        <v>6195681</v>
      </c>
      <c r="E11" s="289"/>
    </row>
    <row r="12" spans="1:5" s="267" customFormat="1" ht="18.75" customHeight="1" x14ac:dyDescent="0.25">
      <c r="A12" s="185" t="s">
        <v>200</v>
      </c>
      <c r="B12" s="184">
        <f>Yuan!A20</f>
        <v>43491</v>
      </c>
      <c r="C12" s="281">
        <f>Yuan!I2</f>
        <v>1291326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270900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Agus!A35</f>
        <v>43487</v>
      </c>
      <c r="C18" s="281">
        <f>Agus!I2</f>
        <v>2404987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1664527</v>
      </c>
      <c r="E20" s="288"/>
    </row>
    <row r="21" spans="1:5" s="267" customFormat="1" ht="18.75" customHeight="1" x14ac:dyDescent="0.25">
      <c r="A21" s="185" t="s">
        <v>211</v>
      </c>
      <c r="B21" s="184">
        <f>'Sale ESP'!A50</f>
        <v>43491</v>
      </c>
      <c r="C21" s="281">
        <f>'Sale ESP'!I2</f>
        <v>93360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39742145.5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6"/>
  <sheetViews>
    <sheetView workbookViewId="0">
      <pane ySplit="7" topLeftCell="A8" activePane="bottomLeft" state="frozen"/>
      <selection pane="bottomLeft" activeCell="B14" sqref="B1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SUM(D11:D13)</f>
        <v>448700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J26*-1</f>
        <v>535150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448700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/>
      <c r="B15" s="234"/>
      <c r="C15" s="240"/>
      <c r="D15" s="236"/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x14ac:dyDescent="0.25">
      <c r="A17" s="162"/>
      <c r="B17" s="3"/>
      <c r="C17" s="40"/>
      <c r="D17" s="6"/>
      <c r="E17" s="7"/>
      <c r="F17" s="40"/>
      <c r="G17" s="6"/>
      <c r="H17" s="39"/>
      <c r="I17" s="39"/>
      <c r="J17" s="6"/>
    </row>
    <row r="18" spans="1:18" x14ac:dyDescent="0.25">
      <c r="A18" s="162"/>
      <c r="B18" s="8" t="s">
        <v>11</v>
      </c>
      <c r="C18" s="77">
        <f>SUM(C8:C17)</f>
        <v>9</v>
      </c>
      <c r="D18" s="9">
        <f>SUM(D8:D17)</f>
        <v>1066626</v>
      </c>
      <c r="E18" s="8" t="s">
        <v>11</v>
      </c>
      <c r="F18" s="77">
        <f>SUM(F8:F17)</f>
        <v>0</v>
      </c>
      <c r="G18" s="5">
        <f>SUM(G8:G17)</f>
        <v>0</v>
      </c>
      <c r="H18" s="40">
        <f>SUM(H8:H17)</f>
        <v>0</v>
      </c>
      <c r="I18" s="40">
        <f>SUM(I8:I17)</f>
        <v>531476</v>
      </c>
      <c r="J18" s="5"/>
    </row>
    <row r="19" spans="1:18" x14ac:dyDescent="0.25">
      <c r="A19" s="162"/>
      <c r="B19" s="8"/>
      <c r="C19" s="77"/>
      <c r="D19" s="9"/>
      <c r="E19" s="8"/>
      <c r="F19" s="77"/>
      <c r="G19" s="5"/>
      <c r="H19" s="40"/>
      <c r="I19" s="40"/>
      <c r="J19" s="5"/>
    </row>
    <row r="20" spans="1:18" x14ac:dyDescent="0.25">
      <c r="A20" s="163"/>
      <c r="B20" s="11"/>
      <c r="C20" s="40"/>
      <c r="D20" s="6"/>
      <c r="E20" s="8"/>
      <c r="F20" s="40"/>
      <c r="G20" s="419" t="s">
        <v>12</v>
      </c>
      <c r="H20" s="419"/>
      <c r="I20" s="39"/>
      <c r="J20" s="13">
        <f>SUM(D8:D17)</f>
        <v>1066626</v>
      </c>
    </row>
    <row r="21" spans="1:18" x14ac:dyDescent="0.25">
      <c r="A21" s="162"/>
      <c r="B21" s="3"/>
      <c r="C21" s="40"/>
      <c r="D21" s="6"/>
      <c r="E21" s="7"/>
      <c r="F21" s="40"/>
      <c r="G21" s="419" t="s">
        <v>13</v>
      </c>
      <c r="H21" s="419"/>
      <c r="I21" s="39"/>
      <c r="J21" s="13">
        <f>SUM(G8:G17)</f>
        <v>0</v>
      </c>
    </row>
    <row r="22" spans="1:18" x14ac:dyDescent="0.25">
      <c r="A22" s="164"/>
      <c r="B22" s="7"/>
      <c r="C22" s="40"/>
      <c r="D22" s="6"/>
      <c r="E22" s="7"/>
      <c r="F22" s="40"/>
      <c r="G22" s="419" t="s">
        <v>14</v>
      </c>
      <c r="H22" s="419"/>
      <c r="I22" s="41"/>
      <c r="J22" s="15">
        <f>J20-J21</f>
        <v>1066626</v>
      </c>
    </row>
    <row r="23" spans="1:18" x14ac:dyDescent="0.25">
      <c r="A23" s="162"/>
      <c r="B23" s="16"/>
      <c r="C23" s="40"/>
      <c r="D23" s="17"/>
      <c r="E23" s="7"/>
      <c r="F23" s="40"/>
      <c r="G23" s="419" t="s">
        <v>15</v>
      </c>
      <c r="H23" s="419"/>
      <c r="I23" s="39"/>
      <c r="J23" s="13">
        <f>SUM(H8:H17)</f>
        <v>0</v>
      </c>
      <c r="K23"/>
      <c r="L23"/>
      <c r="M23"/>
      <c r="N23"/>
      <c r="O23"/>
      <c r="P23"/>
      <c r="Q23"/>
      <c r="R23"/>
    </row>
    <row r="24" spans="1:18" x14ac:dyDescent="0.25">
      <c r="A24" s="162"/>
      <c r="B24" s="16"/>
      <c r="C24" s="40"/>
      <c r="D24" s="17"/>
      <c r="E24" s="7"/>
      <c r="F24" s="40"/>
      <c r="G24" s="419" t="s">
        <v>16</v>
      </c>
      <c r="H24" s="419"/>
      <c r="I24" s="39"/>
      <c r="J24" s="13">
        <f>J22+J23</f>
        <v>1066626</v>
      </c>
      <c r="K24"/>
      <c r="L24"/>
      <c r="M24"/>
      <c r="N24"/>
      <c r="O24"/>
      <c r="P24"/>
      <c r="Q24"/>
      <c r="R24"/>
    </row>
    <row r="25" spans="1:18" x14ac:dyDescent="0.25">
      <c r="A25" s="162"/>
      <c r="B25" s="16"/>
      <c r="C25" s="40"/>
      <c r="D25" s="17"/>
      <c r="E25" s="7"/>
      <c r="F25" s="40"/>
      <c r="G25" s="419" t="s">
        <v>5</v>
      </c>
      <c r="H25" s="419"/>
      <c r="I25" s="39"/>
      <c r="J25" s="13">
        <f>SUM(I8:I17)</f>
        <v>531476</v>
      </c>
      <c r="K25"/>
      <c r="L25"/>
      <c r="M25"/>
      <c r="N25"/>
      <c r="O25"/>
      <c r="P25"/>
      <c r="Q25"/>
      <c r="R25"/>
    </row>
    <row r="26" spans="1:18" x14ac:dyDescent="0.25">
      <c r="A26" s="162"/>
      <c r="B26" s="16"/>
      <c r="C26" s="40"/>
      <c r="D26" s="17"/>
      <c r="E26" s="7"/>
      <c r="F26" s="40"/>
      <c r="G26" s="419" t="s">
        <v>31</v>
      </c>
      <c r="H26" s="419"/>
      <c r="I26" s="40" t="str">
        <f>IF(J26&gt;0,"SALDO",IF(J26&lt;0,"PIUTANG",IF(J26=0,"LUNAS")))</f>
        <v>PIUTANG</v>
      </c>
      <c r="J26" s="13">
        <f>J25-J24</f>
        <v>-535150</v>
      </c>
      <c r="K26"/>
      <c r="L26"/>
      <c r="M26"/>
      <c r="N26"/>
      <c r="O26"/>
      <c r="P26"/>
      <c r="Q26"/>
      <c r="R2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26:H26"/>
    <mergeCell ref="G20:H20"/>
    <mergeCell ref="G21:H21"/>
    <mergeCell ref="G22:H22"/>
    <mergeCell ref="G23:H23"/>
    <mergeCell ref="G24:H24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27"/>
  <sheetViews>
    <sheetView workbookViewId="0">
      <pane ySplit="7" topLeftCell="A106" activePane="bottomLeft" state="frozen"/>
      <selection pane="bottomLeft" activeCell="J110" sqref="J11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SUM(D107:D110)</f>
        <v>3302776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J127*-1</f>
        <v>10889463</v>
      </c>
      <c r="J2" s="218"/>
      <c r="L2" s="219">
        <f>SUM(G107:G110)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3302776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98">
        <v>43493</v>
      </c>
      <c r="B111" s="99">
        <v>190183777</v>
      </c>
      <c r="C111" s="412">
        <v>68</v>
      </c>
      <c r="D111" s="34">
        <v>7258650</v>
      </c>
      <c r="E111" s="99"/>
      <c r="F111" s="100"/>
      <c r="G111" s="34"/>
      <c r="H111" s="102"/>
      <c r="I111" s="102"/>
      <c r="J111" s="34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98">
        <v>43493</v>
      </c>
      <c r="B112" s="99">
        <v>190183790</v>
      </c>
      <c r="C112" s="412">
        <v>18</v>
      </c>
      <c r="D112" s="34">
        <v>2107700</v>
      </c>
      <c r="E112" s="99"/>
      <c r="F112" s="100"/>
      <c r="G112" s="34"/>
      <c r="H112" s="102"/>
      <c r="I112" s="102"/>
      <c r="J112" s="34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98">
        <v>43493</v>
      </c>
      <c r="B113" s="99">
        <v>190183801</v>
      </c>
      <c r="C113" s="412">
        <v>10</v>
      </c>
      <c r="D113" s="34">
        <v>1235063</v>
      </c>
      <c r="E113" s="99"/>
      <c r="F113" s="100"/>
      <c r="G113" s="34"/>
      <c r="H113" s="102"/>
      <c r="I113" s="102"/>
      <c r="J113" s="34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98">
        <v>43493</v>
      </c>
      <c r="B114" s="99">
        <v>190183806</v>
      </c>
      <c r="C114" s="412">
        <v>1</v>
      </c>
      <c r="D114" s="34">
        <v>104650</v>
      </c>
      <c r="E114" s="99"/>
      <c r="F114" s="100"/>
      <c r="G114" s="34"/>
      <c r="H114" s="102"/>
      <c r="I114" s="102"/>
      <c r="J114" s="34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98">
        <v>43493</v>
      </c>
      <c r="B115" s="99">
        <v>190183817</v>
      </c>
      <c r="C115" s="412">
        <v>2</v>
      </c>
      <c r="D115" s="34">
        <v>183400</v>
      </c>
      <c r="E115" s="99"/>
      <c r="F115" s="100"/>
      <c r="G115" s="34"/>
      <c r="H115" s="102"/>
      <c r="I115" s="102"/>
      <c r="J115" s="34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98"/>
      <c r="B116" s="99"/>
      <c r="C116" s="412"/>
      <c r="D116" s="34"/>
      <c r="E116" s="99"/>
      <c r="F116" s="100"/>
      <c r="G116" s="34"/>
      <c r="H116" s="102"/>
      <c r="I116" s="102"/>
      <c r="J116" s="34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98"/>
      <c r="B117" s="99"/>
      <c r="C117" s="412"/>
      <c r="D117" s="34"/>
      <c r="E117" s="99"/>
      <c r="F117" s="100"/>
      <c r="G117" s="34"/>
      <c r="H117" s="102"/>
      <c r="I117" s="102"/>
      <c r="J117" s="34"/>
      <c r="K117" s="138"/>
      <c r="L117" s="138"/>
      <c r="M117" s="138"/>
      <c r="N117" s="138"/>
      <c r="O117" s="138"/>
      <c r="P117" s="138"/>
      <c r="Q117" s="138"/>
      <c r="R117" s="138"/>
    </row>
    <row r="118" spans="1:18" x14ac:dyDescent="0.25">
      <c r="A118" s="235"/>
      <c r="B118" s="234"/>
      <c r="C118" s="240"/>
      <c r="D118" s="236"/>
      <c r="E118" s="234"/>
      <c r="F118" s="240"/>
      <c r="G118" s="236"/>
      <c r="H118" s="239"/>
      <c r="I118" s="239"/>
      <c r="J118" s="236"/>
    </row>
    <row r="119" spans="1:18" s="218" customFormat="1" x14ac:dyDescent="0.25">
      <c r="A119" s="226"/>
      <c r="B119" s="223" t="s">
        <v>11</v>
      </c>
      <c r="C119" s="232">
        <f>SUM(C8:C118)</f>
        <v>1411</v>
      </c>
      <c r="D119" s="224">
        <f>SUM(D8:D118)</f>
        <v>152338225</v>
      </c>
      <c r="E119" s="223" t="s">
        <v>11</v>
      </c>
      <c r="F119" s="232">
        <f>SUM(F8:F118)</f>
        <v>119</v>
      </c>
      <c r="G119" s="224">
        <f>SUM(G8:G118)</f>
        <v>12417477</v>
      </c>
      <c r="H119" s="232">
        <f>SUM(H8:H118)</f>
        <v>0</v>
      </c>
      <c r="I119" s="232">
        <f>SUM(I8:I118)</f>
        <v>129031285</v>
      </c>
      <c r="J119" s="224"/>
      <c r="K119" s="220"/>
      <c r="L119" s="220"/>
      <c r="M119" s="220"/>
      <c r="N119" s="220"/>
      <c r="O119" s="220"/>
      <c r="P119" s="220"/>
      <c r="Q119" s="220"/>
      <c r="R119" s="220"/>
    </row>
    <row r="120" spans="1:18" s="218" customFormat="1" x14ac:dyDescent="0.25">
      <c r="A120" s="226"/>
      <c r="B120" s="223"/>
      <c r="C120" s="232"/>
      <c r="D120" s="224"/>
      <c r="E120" s="223"/>
      <c r="F120" s="232"/>
      <c r="G120" s="224"/>
      <c r="H120" s="232"/>
      <c r="I120" s="232"/>
      <c r="J120" s="224"/>
      <c r="K120" s="220"/>
      <c r="M120" s="220"/>
      <c r="N120" s="220"/>
      <c r="O120" s="220"/>
      <c r="P120" s="220"/>
      <c r="Q120" s="220"/>
      <c r="R120" s="220"/>
    </row>
    <row r="121" spans="1:18" x14ac:dyDescent="0.25">
      <c r="A121" s="225"/>
      <c r="B121" s="226"/>
      <c r="C121" s="240"/>
      <c r="D121" s="236"/>
      <c r="E121" s="223"/>
      <c r="F121" s="240"/>
      <c r="G121" s="422" t="s">
        <v>12</v>
      </c>
      <c r="H121" s="423"/>
      <c r="I121" s="236"/>
      <c r="J121" s="227">
        <f>SUM(D8:D118)</f>
        <v>152338225</v>
      </c>
      <c r="P121" s="220"/>
      <c r="Q121" s="220"/>
      <c r="R121" s="233"/>
    </row>
    <row r="122" spans="1:18" x14ac:dyDescent="0.25">
      <c r="A122" s="235"/>
      <c r="B122" s="234"/>
      <c r="C122" s="240"/>
      <c r="D122" s="236"/>
      <c r="E122" s="234"/>
      <c r="F122" s="240"/>
      <c r="G122" s="422" t="s">
        <v>13</v>
      </c>
      <c r="H122" s="423"/>
      <c r="I122" s="237"/>
      <c r="J122" s="227">
        <f>SUM(G8:G118)</f>
        <v>12417477</v>
      </c>
      <c r="R122" s="233"/>
    </row>
    <row r="123" spans="1:18" x14ac:dyDescent="0.25">
      <c r="A123" s="228"/>
      <c r="B123" s="237"/>
      <c r="C123" s="240"/>
      <c r="D123" s="236"/>
      <c r="E123" s="234"/>
      <c r="F123" s="240"/>
      <c r="G123" s="422" t="s">
        <v>14</v>
      </c>
      <c r="H123" s="423"/>
      <c r="I123" s="229"/>
      <c r="J123" s="229">
        <f>J121-J122</f>
        <v>139920748</v>
      </c>
      <c r="L123" s="220"/>
      <c r="R123" s="233"/>
    </row>
    <row r="124" spans="1:18" x14ac:dyDescent="0.25">
      <c r="A124" s="235"/>
      <c r="B124" s="230"/>
      <c r="C124" s="240"/>
      <c r="D124" s="231"/>
      <c r="E124" s="234"/>
      <c r="F124" s="240"/>
      <c r="G124" s="422" t="s">
        <v>15</v>
      </c>
      <c r="H124" s="423"/>
      <c r="I124" s="237"/>
      <c r="J124" s="227">
        <f>SUM(H8:H118)</f>
        <v>0</v>
      </c>
      <c r="R124" s="233"/>
    </row>
    <row r="125" spans="1:18" x14ac:dyDescent="0.25">
      <c r="A125" s="235"/>
      <c r="B125" s="230"/>
      <c r="C125" s="240"/>
      <c r="D125" s="231"/>
      <c r="E125" s="234"/>
      <c r="F125" s="240"/>
      <c r="G125" s="422" t="s">
        <v>16</v>
      </c>
      <c r="H125" s="423"/>
      <c r="I125" s="237"/>
      <c r="J125" s="227">
        <f>J123+J124</f>
        <v>139920748</v>
      </c>
      <c r="R125" s="233"/>
    </row>
    <row r="126" spans="1:18" x14ac:dyDescent="0.25">
      <c r="A126" s="235"/>
      <c r="B126" s="230"/>
      <c r="C126" s="240"/>
      <c r="D126" s="231"/>
      <c r="E126" s="234"/>
      <c r="F126" s="240"/>
      <c r="G126" s="422" t="s">
        <v>5</v>
      </c>
      <c r="H126" s="423"/>
      <c r="I126" s="237"/>
      <c r="J126" s="227">
        <f>SUM(I8:I118)</f>
        <v>129031285</v>
      </c>
      <c r="R126" s="233"/>
    </row>
    <row r="127" spans="1:18" x14ac:dyDescent="0.25">
      <c r="A127" s="235"/>
      <c r="B127" s="230"/>
      <c r="C127" s="240"/>
      <c r="D127" s="231"/>
      <c r="E127" s="234"/>
      <c r="F127" s="240"/>
      <c r="G127" s="422" t="s">
        <v>31</v>
      </c>
      <c r="H127" s="423"/>
      <c r="I127" s="234" t="str">
        <f>IF(J127&gt;0,"SALDO",IF(J127&lt;0,"PIUTANG",IF(J127=0,"LUNAS")))</f>
        <v>PIUTANG</v>
      </c>
      <c r="J127" s="227">
        <f>J126-J125</f>
        <v>-10889463</v>
      </c>
      <c r="R127" s="233"/>
    </row>
  </sheetData>
  <mergeCells count="13">
    <mergeCell ref="A5:J5"/>
    <mergeCell ref="A6:A7"/>
    <mergeCell ref="B6:G6"/>
    <mergeCell ref="H6:H7"/>
    <mergeCell ref="I6:I7"/>
    <mergeCell ref="J6:J7"/>
    <mergeCell ref="G127:H127"/>
    <mergeCell ref="G121:H121"/>
    <mergeCell ref="G122:H122"/>
    <mergeCell ref="G123:H123"/>
    <mergeCell ref="G124:H124"/>
    <mergeCell ref="G125:H125"/>
    <mergeCell ref="G126:H126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02"/>
  <sheetViews>
    <sheetView zoomScaleNormal="100" workbookViewId="0">
      <pane ySplit="7" topLeftCell="A75" activePane="bottomLeft" state="frozen"/>
      <selection pane="bottomLeft" activeCell="B84" sqref="B8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J96*-1</f>
        <v>6195681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98">
        <v>43491</v>
      </c>
      <c r="B81" s="99">
        <v>190183715</v>
      </c>
      <c r="C81" s="100">
        <v>12</v>
      </c>
      <c r="D81" s="34">
        <v>1301913</v>
      </c>
      <c r="E81" s="101"/>
      <c r="F81" s="99"/>
      <c r="G81" s="34"/>
      <c r="H81" s="102"/>
      <c r="I81" s="102"/>
      <c r="J81" s="34"/>
      <c r="K81" s="233"/>
      <c r="L81" s="233"/>
      <c r="M81" s="233"/>
      <c r="N81" s="233"/>
      <c r="O81" s="233"/>
      <c r="P81" s="233"/>
    </row>
    <row r="82" spans="1:16" x14ac:dyDescent="0.25">
      <c r="A82" s="98">
        <v>43491</v>
      </c>
      <c r="B82" s="99">
        <v>190183731</v>
      </c>
      <c r="C82" s="100">
        <v>11</v>
      </c>
      <c r="D82" s="34">
        <v>1249063</v>
      </c>
      <c r="E82" s="101"/>
      <c r="F82" s="99"/>
      <c r="G82" s="34"/>
      <c r="H82" s="102"/>
      <c r="I82" s="102"/>
      <c r="J82" s="34"/>
      <c r="K82" s="233"/>
      <c r="L82" s="233"/>
      <c r="M82" s="233"/>
      <c r="N82" s="233"/>
      <c r="O82" s="233"/>
      <c r="P82" s="233"/>
    </row>
    <row r="83" spans="1:16" x14ac:dyDescent="0.25">
      <c r="A83" s="98">
        <v>43493</v>
      </c>
      <c r="B83" s="99">
        <v>190183789</v>
      </c>
      <c r="C83" s="100">
        <v>15</v>
      </c>
      <c r="D83" s="34">
        <v>1541138</v>
      </c>
      <c r="E83" s="101">
        <v>190046950</v>
      </c>
      <c r="F83" s="99">
        <v>2</v>
      </c>
      <c r="G83" s="34">
        <v>258650</v>
      </c>
      <c r="H83" s="102"/>
      <c r="I83" s="102"/>
      <c r="J83" s="34"/>
      <c r="K83" s="233"/>
      <c r="L83" s="233"/>
      <c r="M83" s="233"/>
      <c r="N83" s="233"/>
      <c r="O83" s="233"/>
      <c r="P83" s="233"/>
    </row>
    <row r="84" spans="1:16" x14ac:dyDescent="0.25">
      <c r="A84" s="98">
        <v>43493</v>
      </c>
      <c r="B84" s="99">
        <v>190183815</v>
      </c>
      <c r="C84" s="100">
        <v>23</v>
      </c>
      <c r="D84" s="34">
        <v>2362150</v>
      </c>
      <c r="E84" s="101"/>
      <c r="F84" s="99"/>
      <c r="G84" s="34"/>
      <c r="H84" s="102"/>
      <c r="I84" s="102"/>
      <c r="J84" s="34"/>
      <c r="K84" s="233"/>
      <c r="L84" s="233"/>
      <c r="M84" s="233"/>
      <c r="N84" s="233"/>
      <c r="O84" s="233"/>
      <c r="P84" s="233"/>
    </row>
    <row r="85" spans="1:16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  <c r="K85" s="233"/>
      <c r="L85" s="233"/>
      <c r="M85" s="233"/>
      <c r="N85" s="233"/>
      <c r="O85" s="233"/>
      <c r="P85" s="233"/>
    </row>
    <row r="86" spans="1:16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  <c r="K86" s="233"/>
      <c r="L86" s="233"/>
      <c r="M86" s="233"/>
      <c r="N86" s="233"/>
      <c r="O86" s="233"/>
      <c r="P86" s="233"/>
    </row>
    <row r="87" spans="1:16" x14ac:dyDescent="0.25">
      <c r="A87" s="235"/>
      <c r="B87" s="234"/>
      <c r="C87" s="240"/>
      <c r="D87" s="236"/>
      <c r="E87" s="237"/>
      <c r="F87" s="234"/>
      <c r="G87" s="236"/>
      <c r="H87" s="239"/>
      <c r="I87" s="239"/>
      <c r="J87" s="236"/>
      <c r="K87" s="233"/>
      <c r="L87" s="233"/>
      <c r="M87" s="233"/>
      <c r="N87" s="233"/>
      <c r="O87" s="233"/>
      <c r="P87" s="233"/>
    </row>
    <row r="88" spans="1:16" x14ac:dyDescent="0.25">
      <c r="A88" s="235"/>
      <c r="B88" s="223" t="s">
        <v>11</v>
      </c>
      <c r="C88" s="232">
        <f>SUM(C8:C87)</f>
        <v>613</v>
      </c>
      <c r="D88" s="224"/>
      <c r="E88" s="223" t="s">
        <v>11</v>
      </c>
      <c r="F88" s="223">
        <f>SUM(F8:F87)</f>
        <v>32</v>
      </c>
      <c r="G88" s="224">
        <f>SUM(G8:G87)</f>
        <v>3583926</v>
      </c>
      <c r="H88" s="239"/>
      <c r="I88" s="239"/>
      <c r="J88" s="236"/>
      <c r="K88" s="233"/>
      <c r="L88" s="233"/>
      <c r="M88" s="233"/>
      <c r="N88" s="233"/>
      <c r="O88" s="233"/>
      <c r="P88" s="233"/>
    </row>
    <row r="89" spans="1:16" x14ac:dyDescent="0.25">
      <c r="A89" s="235"/>
      <c r="B89" s="223"/>
      <c r="C89" s="232"/>
      <c r="D89" s="224"/>
      <c r="E89" s="237"/>
      <c r="F89" s="234"/>
      <c r="G89" s="236"/>
      <c r="H89" s="239"/>
      <c r="I89" s="239"/>
      <c r="J89" s="236"/>
      <c r="K89" s="233"/>
      <c r="L89" s="233"/>
      <c r="M89" s="233"/>
      <c r="N89" s="233"/>
      <c r="O89" s="233"/>
      <c r="P89" s="233"/>
    </row>
    <row r="90" spans="1:16" x14ac:dyDescent="0.25">
      <c r="A90" s="225"/>
      <c r="B90" s="226"/>
      <c r="C90" s="240"/>
      <c r="D90" s="236"/>
      <c r="E90" s="223"/>
      <c r="F90" s="234"/>
      <c r="G90" s="419" t="s">
        <v>12</v>
      </c>
      <c r="H90" s="419"/>
      <c r="I90" s="239"/>
      <c r="J90" s="227">
        <f>SUM(D8:D87)</f>
        <v>66116859</v>
      </c>
      <c r="K90" s="233"/>
      <c r="L90" s="233"/>
      <c r="M90" s="233"/>
      <c r="N90" s="233"/>
      <c r="O90" s="233"/>
      <c r="P90" s="233"/>
    </row>
    <row r="91" spans="1:16" x14ac:dyDescent="0.25">
      <c r="A91" s="235"/>
      <c r="B91" s="234"/>
      <c r="C91" s="240"/>
      <c r="D91" s="236"/>
      <c r="E91" s="223"/>
      <c r="F91" s="234"/>
      <c r="G91" s="419" t="s">
        <v>13</v>
      </c>
      <c r="H91" s="419"/>
      <c r="I91" s="239"/>
      <c r="J91" s="227">
        <f>SUM(G8:G87)</f>
        <v>3583926</v>
      </c>
    </row>
    <row r="92" spans="1:16" x14ac:dyDescent="0.25">
      <c r="A92" s="228"/>
      <c r="B92" s="237"/>
      <c r="C92" s="240"/>
      <c r="D92" s="236"/>
      <c r="E92" s="237"/>
      <c r="F92" s="234"/>
      <c r="G92" s="419" t="s">
        <v>14</v>
      </c>
      <c r="H92" s="419"/>
      <c r="I92" s="41"/>
      <c r="J92" s="229">
        <f>J90-J91</f>
        <v>62532933</v>
      </c>
    </row>
    <row r="93" spans="1:16" x14ac:dyDescent="0.25">
      <c r="A93" s="235"/>
      <c r="B93" s="230"/>
      <c r="C93" s="240"/>
      <c r="D93" s="231"/>
      <c r="E93" s="237"/>
      <c r="F93" s="223"/>
      <c r="G93" s="419" t="s">
        <v>15</v>
      </c>
      <c r="H93" s="419"/>
      <c r="I93" s="239"/>
      <c r="J93" s="227">
        <f>SUM(H8:H89)</f>
        <v>0</v>
      </c>
    </row>
    <row r="94" spans="1:16" x14ac:dyDescent="0.25">
      <c r="A94" s="235"/>
      <c r="B94" s="230"/>
      <c r="C94" s="240"/>
      <c r="D94" s="231"/>
      <c r="E94" s="237"/>
      <c r="F94" s="223"/>
      <c r="G94" s="419" t="s">
        <v>16</v>
      </c>
      <c r="H94" s="419"/>
      <c r="I94" s="239"/>
      <c r="J94" s="227">
        <f>J92+J93</f>
        <v>62532933</v>
      </c>
    </row>
    <row r="95" spans="1:16" x14ac:dyDescent="0.25">
      <c r="A95" s="235"/>
      <c r="B95" s="230"/>
      <c r="C95" s="240"/>
      <c r="D95" s="231"/>
      <c r="E95" s="237"/>
      <c r="F95" s="234"/>
      <c r="G95" s="419" t="s">
        <v>5</v>
      </c>
      <c r="H95" s="419"/>
      <c r="I95" s="239"/>
      <c r="J95" s="227">
        <f>SUM(I8:I89)</f>
        <v>56337252</v>
      </c>
    </row>
    <row r="96" spans="1:16" x14ac:dyDescent="0.25">
      <c r="A96" s="235"/>
      <c r="B96" s="230"/>
      <c r="C96" s="240"/>
      <c r="D96" s="231"/>
      <c r="E96" s="237"/>
      <c r="F96" s="234"/>
      <c r="G96" s="419" t="s">
        <v>31</v>
      </c>
      <c r="H96" s="419"/>
      <c r="I96" s="240" t="str">
        <f>IF(J96&gt;0,"SALDO",IF(J96&lt;0,"PIUTANG",IF(J96=0,"LUNAS")))</f>
        <v>PIUTANG</v>
      </c>
      <c r="J96" s="227">
        <f>J95-J94</f>
        <v>-6195681</v>
      </c>
    </row>
    <row r="97" spans="3:16" x14ac:dyDescent="0.25">
      <c r="F97" s="219"/>
      <c r="G97" s="219"/>
      <c r="J97" s="219"/>
    </row>
    <row r="98" spans="3:16" x14ac:dyDescent="0.25">
      <c r="C98" s="219"/>
      <c r="D98" s="219"/>
      <c r="F98" s="219"/>
      <c r="G98" s="219"/>
      <c r="J98" s="219"/>
      <c r="L98" s="233"/>
      <c r="M98" s="233"/>
      <c r="N98" s="233"/>
      <c r="O98" s="233"/>
      <c r="P98" s="233"/>
    </row>
    <row r="99" spans="3:16" x14ac:dyDescent="0.25">
      <c r="C99" s="219"/>
      <c r="D99" s="219"/>
      <c r="F99" s="219"/>
      <c r="G99" s="219"/>
      <c r="J99" s="219"/>
      <c r="L99" s="233"/>
      <c r="M99" s="233"/>
      <c r="N99" s="233"/>
      <c r="O99" s="233"/>
      <c r="P99" s="233"/>
    </row>
    <row r="100" spans="3:16" x14ac:dyDescent="0.25">
      <c r="C100" s="219"/>
      <c r="D100" s="219"/>
      <c r="F100" s="219"/>
      <c r="G100" s="219"/>
      <c r="J100" s="219"/>
      <c r="L100" s="233"/>
      <c r="M100" s="233"/>
      <c r="N100" s="233"/>
      <c r="O100" s="233"/>
      <c r="P100" s="233"/>
    </row>
    <row r="101" spans="3:16" x14ac:dyDescent="0.25">
      <c r="C101" s="219"/>
      <c r="D101" s="219"/>
      <c r="F101" s="219"/>
      <c r="G101" s="219"/>
      <c r="J101" s="219"/>
      <c r="L101" s="233"/>
      <c r="M101" s="233"/>
      <c r="N101" s="233"/>
      <c r="O101" s="233"/>
      <c r="P101" s="233"/>
    </row>
    <row r="102" spans="3:16" x14ac:dyDescent="0.25">
      <c r="C102" s="219"/>
      <c r="D102" s="219"/>
      <c r="L102" s="233"/>
      <c r="M102" s="233"/>
      <c r="N102" s="233"/>
      <c r="O102" s="233"/>
      <c r="P10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6:H96"/>
    <mergeCell ref="G90:H90"/>
    <mergeCell ref="G91:H91"/>
    <mergeCell ref="G92:H92"/>
    <mergeCell ref="G93:H93"/>
    <mergeCell ref="G94:H94"/>
    <mergeCell ref="G95:H9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1" activePane="bottomLeft" state="frozen"/>
      <selection pane="bottomLeft" activeCell="J49" sqref="J4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SUM(D45:D49)</f>
        <v>684120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93360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684120</v>
      </c>
      <c r="M3" s="219">
        <v>53505</v>
      </c>
      <c r="N3" s="238">
        <f>L3+M3</f>
        <v>737625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98">
        <v>43491</v>
      </c>
      <c r="B50" s="99">
        <v>19000098</v>
      </c>
      <c r="C50" s="100">
        <v>1</v>
      </c>
      <c r="D50" s="34">
        <v>48255</v>
      </c>
      <c r="E50" s="101"/>
      <c r="F50" s="99"/>
      <c r="G50" s="34"/>
      <c r="H50" s="102"/>
      <c r="I50" s="102"/>
      <c r="J50" s="34"/>
    </row>
    <row r="51" spans="1:10" x14ac:dyDescent="0.25">
      <c r="A51" s="98">
        <v>43493</v>
      </c>
      <c r="B51" s="99">
        <v>19000101</v>
      </c>
      <c r="C51" s="100">
        <v>1</v>
      </c>
      <c r="D51" s="34">
        <v>45105</v>
      </c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106</v>
      </c>
      <c r="D84" s="224"/>
      <c r="E84" s="223" t="s">
        <v>11</v>
      </c>
      <c r="F84" s="223">
        <f>SUM(F8:F83)</f>
        <v>3</v>
      </c>
      <c r="G84" s="224">
        <f>SUM(G8:G83)</f>
        <v>160830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5077530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160830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4916700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4916700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4823340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-93360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2"/>
  <sheetViews>
    <sheetView workbookViewId="0">
      <pane ySplit="7" topLeftCell="A13" activePane="bottomLeft" state="frozen"/>
      <selection pane="bottomLeft" activeCell="J23" sqref="J2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SUM(D15:D19)</f>
        <v>1742826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J32*-1</f>
        <v>1291326</v>
      </c>
      <c r="J2" s="218"/>
      <c r="L2" s="238">
        <f>SUM(G15:G19)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1742826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98">
        <v>43491</v>
      </c>
      <c r="B20" s="99">
        <v>190183704</v>
      </c>
      <c r="C20" s="253">
        <v>7</v>
      </c>
      <c r="D20" s="34">
        <v>783388</v>
      </c>
      <c r="E20" s="101">
        <v>190046934</v>
      </c>
      <c r="F20" s="99">
        <v>8</v>
      </c>
      <c r="G20" s="34">
        <v>537950</v>
      </c>
      <c r="H20" s="101"/>
      <c r="I20" s="102"/>
      <c r="J20" s="34"/>
      <c r="L20" s="238"/>
    </row>
    <row r="21" spans="1:12" x14ac:dyDescent="0.25">
      <c r="A21" s="98">
        <v>43493</v>
      </c>
      <c r="B21" s="99">
        <v>190183783</v>
      </c>
      <c r="C21" s="253">
        <v>7</v>
      </c>
      <c r="D21" s="34">
        <v>1045888</v>
      </c>
      <c r="E21" s="101"/>
      <c r="F21" s="99"/>
      <c r="G21" s="34"/>
      <c r="H21" s="101"/>
      <c r="I21" s="102"/>
      <c r="J21" s="34"/>
      <c r="L21" s="238"/>
    </row>
    <row r="22" spans="1:12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x14ac:dyDescent="0.25">
      <c r="A23" s="235"/>
      <c r="B23" s="234"/>
      <c r="C23" s="26"/>
      <c r="D23" s="236"/>
      <c r="E23" s="237"/>
      <c r="F23" s="234"/>
      <c r="G23" s="236"/>
      <c r="H23" s="237"/>
      <c r="I23" s="239"/>
      <c r="J23" s="236"/>
    </row>
    <row r="24" spans="1:12" x14ac:dyDescent="0.25">
      <c r="A24" s="235"/>
      <c r="B24" s="223" t="s">
        <v>11</v>
      </c>
      <c r="C24" s="27">
        <f>SUM(C8:C23)</f>
        <v>96</v>
      </c>
      <c r="D24" s="224"/>
      <c r="E24" s="223" t="s">
        <v>11</v>
      </c>
      <c r="F24" s="223">
        <f>SUM(F8:F23)</f>
        <v>8</v>
      </c>
      <c r="G24" s="5"/>
      <c r="H24" s="234"/>
      <c r="I24" s="240"/>
      <c r="J24" s="5"/>
    </row>
    <row r="25" spans="1:12" x14ac:dyDescent="0.25">
      <c r="A25" s="235"/>
      <c r="B25" s="223"/>
      <c r="C25" s="27"/>
      <c r="D25" s="224"/>
      <c r="E25" s="223"/>
      <c r="F25" s="223"/>
      <c r="G25" s="32"/>
      <c r="H25" s="33"/>
      <c r="I25" s="240"/>
      <c r="J25" s="5"/>
    </row>
    <row r="26" spans="1:12" x14ac:dyDescent="0.25">
      <c r="A26" s="225"/>
      <c r="B26" s="226"/>
      <c r="C26" s="26"/>
      <c r="D26" s="236"/>
      <c r="E26" s="223"/>
      <c r="F26" s="234"/>
      <c r="G26" s="419" t="s">
        <v>12</v>
      </c>
      <c r="H26" s="419"/>
      <c r="I26" s="239"/>
      <c r="J26" s="227">
        <f>SUM(D8:D23)</f>
        <v>10856566</v>
      </c>
    </row>
    <row r="27" spans="1:12" x14ac:dyDescent="0.25">
      <c r="A27" s="235"/>
      <c r="B27" s="234"/>
      <c r="C27" s="26"/>
      <c r="D27" s="236"/>
      <c r="E27" s="237"/>
      <c r="F27" s="234"/>
      <c r="G27" s="419" t="s">
        <v>13</v>
      </c>
      <c r="H27" s="419"/>
      <c r="I27" s="239"/>
      <c r="J27" s="227">
        <f>SUM(G8:G23)</f>
        <v>537950</v>
      </c>
    </row>
    <row r="28" spans="1:12" x14ac:dyDescent="0.25">
      <c r="A28" s="228"/>
      <c r="B28" s="237"/>
      <c r="C28" s="26"/>
      <c r="D28" s="236"/>
      <c r="E28" s="237"/>
      <c r="F28" s="234"/>
      <c r="G28" s="419" t="s">
        <v>14</v>
      </c>
      <c r="H28" s="419"/>
      <c r="I28" s="41"/>
      <c r="J28" s="229">
        <f>J26-J27</f>
        <v>10318616</v>
      </c>
    </row>
    <row r="29" spans="1:12" x14ac:dyDescent="0.25">
      <c r="A29" s="235"/>
      <c r="B29" s="230"/>
      <c r="C29" s="26"/>
      <c r="D29" s="231"/>
      <c r="E29" s="237"/>
      <c r="F29" s="234"/>
      <c r="G29" s="419" t="s">
        <v>15</v>
      </c>
      <c r="H29" s="419"/>
      <c r="I29" s="239"/>
      <c r="J29" s="227">
        <f>SUM(H8:H24)</f>
        <v>0</v>
      </c>
    </row>
    <row r="30" spans="1:12" x14ac:dyDescent="0.25">
      <c r="A30" s="235"/>
      <c r="B30" s="230"/>
      <c r="C30" s="26"/>
      <c r="D30" s="231"/>
      <c r="E30" s="237"/>
      <c r="F30" s="234"/>
      <c r="G30" s="419" t="s">
        <v>16</v>
      </c>
      <c r="H30" s="419"/>
      <c r="I30" s="239"/>
      <c r="J30" s="227">
        <f>J28+J29</f>
        <v>10318616</v>
      </c>
    </row>
    <row r="31" spans="1:12" x14ac:dyDescent="0.25">
      <c r="A31" s="235"/>
      <c r="B31" s="230"/>
      <c r="C31" s="26"/>
      <c r="D31" s="231"/>
      <c r="E31" s="237"/>
      <c r="F31" s="234"/>
      <c r="G31" s="419" t="s">
        <v>5</v>
      </c>
      <c r="H31" s="419"/>
      <c r="I31" s="239"/>
      <c r="J31" s="227">
        <f>SUM(I8:I24)</f>
        <v>9027290</v>
      </c>
    </row>
    <row r="32" spans="1:12" x14ac:dyDescent="0.25">
      <c r="A32" s="235"/>
      <c r="B32" s="230"/>
      <c r="C32" s="26"/>
      <c r="D32" s="231"/>
      <c r="E32" s="237"/>
      <c r="F32" s="234"/>
      <c r="G32" s="419" t="s">
        <v>31</v>
      </c>
      <c r="H32" s="419"/>
      <c r="I32" s="240" t="str">
        <f>IF(J32&gt;0,"SALDO",IF(J32&lt;0,"PIUTANG",IF(J32=0,"LUNAS")))</f>
        <v>PIUTANG</v>
      </c>
      <c r="J32" s="227">
        <f>J31-J30</f>
        <v>-1291326</v>
      </c>
    </row>
  </sheetData>
  <mergeCells count="15">
    <mergeCell ref="G32:H32"/>
    <mergeCell ref="G26:H26"/>
    <mergeCell ref="G27:H27"/>
    <mergeCell ref="G28:H28"/>
    <mergeCell ref="G29:H29"/>
    <mergeCell ref="G30:H30"/>
    <mergeCell ref="G31:H3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L3" sqref="L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270900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>
        <v>43489</v>
      </c>
      <c r="B83" s="99">
        <v>190183640</v>
      </c>
      <c r="C83" s="100">
        <v>1</v>
      </c>
      <c r="D83" s="34">
        <v>75075</v>
      </c>
      <c r="E83" s="101">
        <v>190046926</v>
      </c>
      <c r="F83" s="99">
        <v>2</v>
      </c>
      <c r="G83" s="34">
        <v>172113</v>
      </c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-270900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2019-01-28T10:12:46Z</dcterms:modified>
</cp:coreProperties>
</file>