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58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ST'!$A$5:$J$90</definedName>
    <definedName name="_xlnm.Print_Area" localSheetId="28">Widya!$A$1:$J$25</definedName>
    <definedName name="_xlnm.Print_Area" localSheetId="7">Yuan!$N$8:$N$30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M2" i="54" l="1"/>
  <c r="L2" i="54"/>
  <c r="L1" i="54"/>
  <c r="L63" i="64" l="1"/>
  <c r="L62" i="64"/>
  <c r="L1" i="64"/>
  <c r="L2" i="64"/>
  <c r="L2" i="61" l="1"/>
  <c r="L1" i="61"/>
  <c r="M2" i="57"/>
  <c r="M1" i="57"/>
  <c r="B21" i="15" l="1"/>
  <c r="B18" i="15"/>
  <c r="B12" i="15"/>
  <c r="B11" i="15"/>
  <c r="B10" i="15"/>
  <c r="B9" i="15"/>
  <c r="B8" i="15"/>
  <c r="B6" i="15"/>
  <c r="B5" i="15"/>
  <c r="L1" i="2" l="1"/>
  <c r="L3" i="2"/>
  <c r="L25" i="56" l="1"/>
  <c r="M114" i="58" l="1"/>
  <c r="M113" i="58"/>
  <c r="L2" i="12" l="1"/>
  <c r="L1" i="12"/>
  <c r="L2" i="2"/>
  <c r="I32" i="5" l="1"/>
  <c r="L3" i="64" l="1"/>
  <c r="J87" i="64"/>
  <c r="J86" i="64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6" i="61" l="1"/>
  <c r="J34" i="61"/>
  <c r="J32" i="61"/>
  <c r="J31" i="61"/>
  <c r="F29" i="61"/>
  <c r="C29" i="61"/>
  <c r="J33" i="61" l="1"/>
  <c r="J35" i="61" s="1"/>
  <c r="J37" i="61" s="1"/>
  <c r="I3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75" i="58" l="1"/>
  <c r="J173" i="58"/>
  <c r="J171" i="58"/>
  <c r="J170" i="58"/>
  <c r="I168" i="58"/>
  <c r="H168" i="58"/>
  <c r="G168" i="58"/>
  <c r="F168" i="58"/>
  <c r="D168" i="58"/>
  <c r="C168" i="58"/>
  <c r="M3" i="58"/>
  <c r="N3" i="58" l="1"/>
  <c r="J172" i="58"/>
  <c r="J174" i="58" s="1"/>
  <c r="J176" i="58" s="1"/>
  <c r="I176" i="58" l="1"/>
  <c r="I2" i="58"/>
  <c r="C8" i="15" s="1"/>
  <c r="J127" i="57" l="1"/>
  <c r="J125" i="57"/>
  <c r="J123" i="57"/>
  <c r="J122" i="57"/>
  <c r="G120" i="57"/>
  <c r="F120" i="57"/>
  <c r="C120" i="57"/>
  <c r="J124" i="57" l="1"/>
  <c r="J126" i="57" s="1"/>
  <c r="J128" i="57" s="1"/>
  <c r="I128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89" i="54" l="1"/>
  <c r="J87" i="54"/>
  <c r="J85" i="54"/>
  <c r="J84" i="54"/>
  <c r="I82" i="54"/>
  <c r="H82" i="54"/>
  <c r="G82" i="54"/>
  <c r="F82" i="54"/>
  <c r="D82" i="54"/>
  <c r="C82" i="54"/>
  <c r="J86" i="54" l="1"/>
  <c r="J88" i="54" s="1"/>
  <c r="J90" i="54" s="1"/>
  <c r="I2" i="54" s="1"/>
  <c r="C5" i="15" s="1"/>
  <c r="L3" i="54"/>
  <c r="N3" i="54" s="1"/>
  <c r="I90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<sst xmlns="http://schemas.openxmlformats.org/spreadsheetml/2006/main" count="2161" uniqueCount="245">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</sst>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90"/>
  <sheetViews>
    <sheetView zoomScaleNormal="100" workbookViewId="0">
      <pane ySplit="7" topLeftCell="A69" activePane="bottomLeft" state="frozen"/>
      <selection pane="bottomLeft" activeCell="J74" sqref="J7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SUM(D65:D74)</f>
        <v>4184963</v>
      </c>
      <c r="M1" s="238">
        <v>4357076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J90*-1</f>
        <v>1302091</v>
      </c>
      <c r="J2" s="218"/>
      <c r="L2" s="276">
        <f>SUM(G65:G74)</f>
        <v>86013</v>
      </c>
      <c r="M2" s="238">
        <f>SUM(G65:G74)</f>
        <v>86013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4098950</v>
      </c>
      <c r="M3" s="238">
        <f>M1-M2</f>
        <v>4271063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98">
        <v>43500</v>
      </c>
      <c r="B65" s="99">
        <v>19000293</v>
      </c>
      <c r="C65" s="412">
        <v>9</v>
      </c>
      <c r="D65" s="34">
        <v>805178</v>
      </c>
      <c r="E65" s="101"/>
      <c r="F65" s="100"/>
      <c r="G65" s="34"/>
      <c r="H65" s="101"/>
      <c r="I65" s="102"/>
      <c r="J65" s="34"/>
    </row>
    <row r="66" spans="1:10" ht="15.75" customHeight="1" x14ac:dyDescent="0.25">
      <c r="A66" s="98">
        <v>43500</v>
      </c>
      <c r="B66" s="99">
        <v>19000319</v>
      </c>
      <c r="C66" s="412">
        <v>1</v>
      </c>
      <c r="D66" s="34">
        <v>92050</v>
      </c>
      <c r="E66" s="101"/>
      <c r="F66" s="100"/>
      <c r="G66" s="34"/>
      <c r="H66" s="101"/>
      <c r="I66" s="102"/>
      <c r="J66" s="34"/>
    </row>
    <row r="67" spans="1:10" ht="15.75" customHeight="1" x14ac:dyDescent="0.25">
      <c r="A67" s="98">
        <v>43502</v>
      </c>
      <c r="B67" s="99">
        <v>19000392</v>
      </c>
      <c r="C67" s="412">
        <v>8</v>
      </c>
      <c r="D67" s="34">
        <v>689240</v>
      </c>
      <c r="E67" s="101" t="s">
        <v>236</v>
      </c>
      <c r="F67" s="100">
        <v>1</v>
      </c>
      <c r="G67" s="34">
        <v>86013</v>
      </c>
      <c r="H67" s="101"/>
      <c r="I67" s="102"/>
      <c r="J67" s="34"/>
    </row>
    <row r="68" spans="1:10" ht="15.75" customHeight="1" x14ac:dyDescent="0.25">
      <c r="A68" s="98">
        <v>43502</v>
      </c>
      <c r="B68" s="99">
        <v>19000419</v>
      </c>
      <c r="C68" s="412">
        <v>6</v>
      </c>
      <c r="D68" s="34">
        <v>534102</v>
      </c>
      <c r="E68" s="101"/>
      <c r="F68" s="100"/>
      <c r="G68" s="34"/>
      <c r="H68" s="101"/>
      <c r="I68" s="102"/>
      <c r="J68" s="34"/>
    </row>
    <row r="69" spans="1:10" ht="15.75" customHeight="1" x14ac:dyDescent="0.25">
      <c r="A69" s="98">
        <v>43503</v>
      </c>
      <c r="B69" s="99">
        <v>19000449</v>
      </c>
      <c r="C69" s="412">
        <v>8</v>
      </c>
      <c r="D69" s="34">
        <v>659490</v>
      </c>
      <c r="E69" s="101"/>
      <c r="F69" s="100"/>
      <c r="G69" s="34"/>
      <c r="H69" s="101"/>
      <c r="I69" s="102"/>
      <c r="J69" s="34"/>
    </row>
    <row r="70" spans="1:10" ht="15.75" customHeight="1" x14ac:dyDescent="0.25">
      <c r="A70" s="98">
        <v>43504</v>
      </c>
      <c r="B70" s="99">
        <v>19000496</v>
      </c>
      <c r="C70" s="412">
        <v>4</v>
      </c>
      <c r="D70" s="34">
        <v>409851</v>
      </c>
      <c r="E70" s="101"/>
      <c r="F70" s="100"/>
      <c r="G70" s="34"/>
      <c r="H70" s="101"/>
      <c r="I70" s="102"/>
      <c r="J70" s="34"/>
    </row>
    <row r="71" spans="1:10" ht="15.75" customHeight="1" x14ac:dyDescent="0.25">
      <c r="A71" s="98">
        <v>43504</v>
      </c>
      <c r="B71" s="99">
        <v>19000508</v>
      </c>
      <c r="C71" s="412">
        <v>3</v>
      </c>
      <c r="D71" s="34">
        <v>300651</v>
      </c>
      <c r="E71" s="101"/>
      <c r="F71" s="100"/>
      <c r="G71" s="34"/>
      <c r="H71" s="101"/>
      <c r="I71" s="102"/>
      <c r="J71" s="34"/>
    </row>
    <row r="72" spans="1:10" ht="15.75" customHeight="1" x14ac:dyDescent="0.25">
      <c r="A72" s="98">
        <v>43504</v>
      </c>
      <c r="B72" s="99">
        <v>19000509</v>
      </c>
      <c r="C72" s="412">
        <v>1</v>
      </c>
      <c r="D72" s="34">
        <v>92050</v>
      </c>
      <c r="E72" s="101"/>
      <c r="F72" s="100"/>
      <c r="G72" s="34"/>
      <c r="H72" s="101"/>
      <c r="I72" s="102"/>
      <c r="J72" s="34"/>
    </row>
    <row r="73" spans="1:10" ht="15.75" customHeight="1" x14ac:dyDescent="0.25">
      <c r="A73" s="98">
        <v>43505</v>
      </c>
      <c r="B73" s="99">
        <v>19000552</v>
      </c>
      <c r="C73" s="412">
        <v>5</v>
      </c>
      <c r="D73" s="34">
        <v>488776</v>
      </c>
      <c r="E73" s="101"/>
      <c r="F73" s="100"/>
      <c r="G73" s="34"/>
      <c r="H73" s="101"/>
      <c r="I73" s="102"/>
      <c r="J73" s="34"/>
    </row>
    <row r="74" spans="1:10" ht="15.75" customHeight="1" x14ac:dyDescent="0.25">
      <c r="A74" s="98">
        <v>43505</v>
      </c>
      <c r="B74" s="99">
        <v>19000562</v>
      </c>
      <c r="C74" s="412">
        <v>1</v>
      </c>
      <c r="D74" s="34">
        <v>113575</v>
      </c>
      <c r="E74" s="101"/>
      <c r="F74" s="100"/>
      <c r="G74" s="34"/>
      <c r="H74" s="101"/>
      <c r="I74" s="102">
        <v>4098950</v>
      </c>
      <c r="J74" s="34" t="s">
        <v>17</v>
      </c>
    </row>
    <row r="75" spans="1:10" ht="15.75" customHeight="1" x14ac:dyDescent="0.25">
      <c r="A75" s="98">
        <v>43507</v>
      </c>
      <c r="B75" s="99">
        <v>19000655</v>
      </c>
      <c r="C75" s="412">
        <v>12</v>
      </c>
      <c r="D75" s="34">
        <v>1084041</v>
      </c>
      <c r="E75" s="101"/>
      <c r="F75" s="100"/>
      <c r="G75" s="34"/>
      <c r="H75" s="101"/>
      <c r="I75" s="102"/>
      <c r="J75" s="34"/>
    </row>
    <row r="76" spans="1:10" ht="15.75" customHeight="1" x14ac:dyDescent="0.25">
      <c r="A76" s="98">
        <v>43507</v>
      </c>
      <c r="B76" s="99">
        <v>19000672</v>
      </c>
      <c r="C76" s="412">
        <v>1</v>
      </c>
      <c r="D76" s="34">
        <v>113575</v>
      </c>
      <c r="E76" s="101" t="s">
        <v>243</v>
      </c>
      <c r="F76" s="100">
        <v>1</v>
      </c>
      <c r="G76" s="34">
        <v>86013</v>
      </c>
      <c r="H76" s="101"/>
      <c r="I76" s="102"/>
      <c r="J76" s="34"/>
    </row>
    <row r="77" spans="1:10" ht="15.75" customHeight="1" x14ac:dyDescent="0.25">
      <c r="A77" s="98">
        <v>43507</v>
      </c>
      <c r="B77" s="99">
        <v>19000677</v>
      </c>
      <c r="C77" s="412">
        <v>2</v>
      </c>
      <c r="D77" s="34">
        <v>190488</v>
      </c>
      <c r="E77" s="101"/>
      <c r="F77" s="100"/>
      <c r="G77" s="34"/>
      <c r="H77" s="101"/>
      <c r="I77" s="102"/>
      <c r="J77" s="34"/>
    </row>
    <row r="78" spans="1:10" ht="15.75" customHeight="1" x14ac:dyDescent="0.25">
      <c r="A78" s="98"/>
      <c r="B78" s="99"/>
      <c r="C78" s="412"/>
      <c r="D78" s="34"/>
      <c r="E78" s="101"/>
      <c r="F78" s="100"/>
      <c r="G78" s="34"/>
      <c r="H78" s="101"/>
      <c r="I78" s="102"/>
      <c r="J78" s="34"/>
    </row>
    <row r="79" spans="1:10" ht="15.75" customHeight="1" x14ac:dyDescent="0.25">
      <c r="A79" s="98"/>
      <c r="B79" s="99"/>
      <c r="C79" s="412"/>
      <c r="D79" s="34"/>
      <c r="E79" s="101"/>
      <c r="F79" s="100"/>
      <c r="G79" s="34"/>
      <c r="H79" s="101"/>
      <c r="I79" s="102"/>
      <c r="J79" s="34"/>
    </row>
    <row r="80" spans="1:10" ht="15.75" customHeight="1" x14ac:dyDescent="0.25">
      <c r="A80" s="98"/>
      <c r="B80" s="99"/>
      <c r="C80" s="412"/>
      <c r="D80" s="34"/>
      <c r="E80" s="101"/>
      <c r="F80" s="100"/>
      <c r="G80" s="34"/>
      <c r="H80" s="101"/>
      <c r="I80" s="102"/>
      <c r="J80" s="34"/>
    </row>
    <row r="81" spans="1:10" x14ac:dyDescent="0.25">
      <c r="A81" s="235"/>
      <c r="B81" s="234"/>
      <c r="C81" s="12"/>
      <c r="D81" s="236"/>
      <c r="E81" s="237"/>
      <c r="F81" s="240"/>
      <c r="G81" s="236"/>
      <c r="H81" s="237"/>
      <c r="I81" s="239"/>
      <c r="J81" s="236"/>
    </row>
    <row r="82" spans="1:10" x14ac:dyDescent="0.25">
      <c r="A82" s="235"/>
      <c r="B82" s="223" t="s">
        <v>11</v>
      </c>
      <c r="C82" s="229">
        <f>SUM(C8:C81)</f>
        <v>439</v>
      </c>
      <c r="D82" s="224">
        <f>SUM(D8:D81)</f>
        <v>39704132</v>
      </c>
      <c r="E82" s="223" t="s">
        <v>11</v>
      </c>
      <c r="F82" s="232">
        <f>SUM(F8:F81)</f>
        <v>33</v>
      </c>
      <c r="G82" s="224">
        <f>SUM(G8:G81)</f>
        <v>3170303</v>
      </c>
      <c r="H82" s="232">
        <f>SUM(H8:H81)</f>
        <v>0</v>
      </c>
      <c r="I82" s="232">
        <f>SUM(I8:I81)</f>
        <v>35231738</v>
      </c>
      <c r="J82" s="5"/>
    </row>
    <row r="83" spans="1:10" x14ac:dyDescent="0.25">
      <c r="A83" s="235"/>
      <c r="B83" s="223"/>
      <c r="C83" s="229"/>
      <c r="D83" s="224"/>
      <c r="E83" s="223"/>
      <c r="F83" s="232"/>
      <c r="G83" s="224"/>
      <c r="H83" s="232"/>
      <c r="I83" s="232"/>
      <c r="J83" s="5"/>
    </row>
    <row r="84" spans="1:10" x14ac:dyDescent="0.25">
      <c r="A84" s="225"/>
      <c r="B84" s="226"/>
      <c r="C84" s="12"/>
      <c r="D84" s="236"/>
      <c r="E84" s="223"/>
      <c r="F84" s="240"/>
      <c r="G84" s="419" t="s">
        <v>12</v>
      </c>
      <c r="H84" s="419"/>
      <c r="I84" s="239"/>
      <c r="J84" s="227">
        <f>SUM(D8:D81)</f>
        <v>39704132</v>
      </c>
    </row>
    <row r="85" spans="1:10" x14ac:dyDescent="0.25">
      <c r="A85" s="235"/>
      <c r="B85" s="234"/>
      <c r="C85" s="12"/>
      <c r="D85" s="236"/>
      <c r="E85" s="237"/>
      <c r="F85" s="240"/>
      <c r="G85" s="419" t="s">
        <v>13</v>
      </c>
      <c r="H85" s="419"/>
      <c r="I85" s="239"/>
      <c r="J85" s="227">
        <f>SUM(G8:G81)</f>
        <v>3170303</v>
      </c>
    </row>
    <row r="86" spans="1:10" x14ac:dyDescent="0.25">
      <c r="A86" s="228"/>
      <c r="B86" s="237"/>
      <c r="C86" s="12"/>
      <c r="D86" s="236"/>
      <c r="E86" s="237"/>
      <c r="F86" s="240"/>
      <c r="G86" s="419" t="s">
        <v>14</v>
      </c>
      <c r="H86" s="419"/>
      <c r="I86" s="41"/>
      <c r="J86" s="229">
        <f>J84-J85</f>
        <v>36533829</v>
      </c>
    </row>
    <row r="87" spans="1:10" x14ac:dyDescent="0.25">
      <c r="A87" s="235"/>
      <c r="B87" s="230"/>
      <c r="C87" s="12"/>
      <c r="D87" s="231"/>
      <c r="E87" s="237"/>
      <c r="F87" s="240"/>
      <c r="G87" s="419" t="s">
        <v>15</v>
      </c>
      <c r="H87" s="419"/>
      <c r="I87" s="239"/>
      <c r="J87" s="227">
        <f>SUM(H8:H81)</f>
        <v>0</v>
      </c>
    </row>
    <row r="88" spans="1:10" x14ac:dyDescent="0.25">
      <c r="A88" s="235"/>
      <c r="B88" s="230"/>
      <c r="C88" s="12"/>
      <c r="D88" s="231"/>
      <c r="E88" s="237"/>
      <c r="F88" s="240"/>
      <c r="G88" s="419" t="s">
        <v>16</v>
      </c>
      <c r="H88" s="419"/>
      <c r="I88" s="239"/>
      <c r="J88" s="227">
        <f>J86+J87</f>
        <v>36533829</v>
      </c>
    </row>
    <row r="89" spans="1:10" x14ac:dyDescent="0.25">
      <c r="A89" s="235"/>
      <c r="B89" s="230"/>
      <c r="C89" s="12"/>
      <c r="D89" s="231"/>
      <c r="E89" s="237"/>
      <c r="F89" s="240"/>
      <c r="G89" s="419" t="s">
        <v>5</v>
      </c>
      <c r="H89" s="419"/>
      <c r="I89" s="239"/>
      <c r="J89" s="227">
        <f>SUM(I8:I81)</f>
        <v>35231738</v>
      </c>
    </row>
    <row r="90" spans="1:10" x14ac:dyDescent="0.25">
      <c r="A90" s="235"/>
      <c r="B90" s="230"/>
      <c r="C90" s="12"/>
      <c r="D90" s="231"/>
      <c r="E90" s="237"/>
      <c r="F90" s="240"/>
      <c r="G90" s="419" t="s">
        <v>31</v>
      </c>
      <c r="H90" s="419"/>
      <c r="I90" s="240" t="str">
        <f>IF(J90&gt;0,"SALDO",IF(J90&lt;0,"PIUTANG",IF(J90=0,"LUNAS")))</f>
        <v>PIUTANG</v>
      </c>
      <c r="J90" s="227">
        <f>J89-J88</f>
        <v>-1302091</v>
      </c>
    </row>
  </sheetData>
  <mergeCells count="15">
    <mergeCell ref="G90:H90"/>
    <mergeCell ref="G84:H84"/>
    <mergeCell ref="G85:H85"/>
    <mergeCell ref="G86:H86"/>
    <mergeCell ref="G87:H87"/>
    <mergeCell ref="G88:H88"/>
    <mergeCell ref="G89:H89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J36" sqref="J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-10062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>
        <v>587000</v>
      </c>
      <c r="J36" s="34" t="s">
        <v>17</v>
      </c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SALDO</v>
      </c>
      <c r="J48" s="13">
        <f>J47-J46</f>
        <v>10062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9" t="s">
        <v>12</v>
      </c>
      <c r="H234" s="419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9" t="s">
        <v>13</v>
      </c>
      <c r="H235" s="419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9" t="s">
        <v>14</v>
      </c>
      <c r="H236" s="419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9" t="s">
        <v>15</v>
      </c>
      <c r="H237" s="419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9" t="s">
        <v>16</v>
      </c>
      <c r="H238" s="419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9" t="s">
        <v>5</v>
      </c>
      <c r="H239" s="419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9" t="s">
        <v>31</v>
      </c>
      <c r="H240" s="419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2" activePane="bottomLeft" state="frozen"/>
      <selection pane="bottomLeft" activeCell="G85" sqref="G8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J100*-1</f>
        <v>1613467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1501</v>
      </c>
      <c r="D92" s="224"/>
      <c r="E92" s="223" t="s">
        <v>11</v>
      </c>
      <c r="F92" s="223">
        <f>SUM(F8:F91)</f>
        <v>250</v>
      </c>
      <c r="G92" s="224">
        <f>SUM(G8:G91)</f>
        <v>26304958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19" t="s">
        <v>12</v>
      </c>
      <c r="H94" s="419"/>
      <c r="I94" s="239"/>
      <c r="J94" s="227">
        <f>SUM(D8:D91)</f>
        <v>156775601</v>
      </c>
    </row>
    <row r="95" spans="1:10" x14ac:dyDescent="0.25">
      <c r="A95" s="235"/>
      <c r="B95" s="234"/>
      <c r="C95" s="240"/>
      <c r="D95" s="236"/>
      <c r="E95" s="223"/>
      <c r="F95" s="234"/>
      <c r="G95" s="419" t="s">
        <v>13</v>
      </c>
      <c r="H95" s="419"/>
      <c r="I95" s="239"/>
      <c r="J95" s="227">
        <f>SUM(G8:G91)</f>
        <v>26304958</v>
      </c>
    </row>
    <row r="96" spans="1:10" x14ac:dyDescent="0.25">
      <c r="A96" s="228"/>
      <c r="B96" s="237"/>
      <c r="C96" s="240"/>
      <c r="D96" s="236"/>
      <c r="E96" s="237"/>
      <c r="F96" s="234"/>
      <c r="G96" s="419" t="s">
        <v>14</v>
      </c>
      <c r="H96" s="419"/>
      <c r="I96" s="41"/>
      <c r="J96" s="229">
        <f>J94-J95</f>
        <v>130470643</v>
      </c>
    </row>
    <row r="97" spans="1:16" x14ac:dyDescent="0.25">
      <c r="A97" s="235"/>
      <c r="B97" s="230"/>
      <c r="C97" s="240"/>
      <c r="D97" s="231"/>
      <c r="E97" s="237"/>
      <c r="F97" s="223"/>
      <c r="G97" s="419" t="s">
        <v>15</v>
      </c>
      <c r="H97" s="419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19" t="s">
        <v>16</v>
      </c>
      <c r="H98" s="419"/>
      <c r="I98" s="239"/>
      <c r="J98" s="227">
        <f>J96+J97</f>
        <v>130470643</v>
      </c>
    </row>
    <row r="99" spans="1:16" x14ac:dyDescent="0.25">
      <c r="A99" s="235"/>
      <c r="B99" s="230"/>
      <c r="C99" s="240"/>
      <c r="D99" s="231"/>
      <c r="E99" s="237"/>
      <c r="F99" s="234"/>
      <c r="G99" s="419" t="s">
        <v>5</v>
      </c>
      <c r="H99" s="419"/>
      <c r="I99" s="239"/>
      <c r="J99" s="227">
        <f>SUM(I8:I93)</f>
        <v>128857176</v>
      </c>
    </row>
    <row r="100" spans="1:16" x14ac:dyDescent="0.25">
      <c r="A100" s="235"/>
      <c r="B100" s="230"/>
      <c r="C100" s="240"/>
      <c r="D100" s="231"/>
      <c r="E100" s="237"/>
      <c r="F100" s="234"/>
      <c r="G100" s="419" t="s">
        <v>31</v>
      </c>
      <c r="H100" s="419"/>
      <c r="I100" s="240" t="str">
        <f>IF(J100&gt;0,"SALDO",IF(J100&lt;0,"PIUTANG",IF(J100=0,"LUNAS")))</f>
        <v>PIUTANG</v>
      </c>
      <c r="J100" s="227">
        <f>J99-J98</f>
        <v>-1613467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G100:H100"/>
    <mergeCell ref="G94:H94"/>
    <mergeCell ref="G95:H95"/>
    <mergeCell ref="G96:H96"/>
    <mergeCell ref="G97:H97"/>
    <mergeCell ref="G98:H98"/>
    <mergeCell ref="G99:H99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L29" sqref="L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-912432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1221132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452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45525822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36657695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404000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37061695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35840563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-1221132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22" activePane="bottomLeft" state="frozen"/>
      <selection pane="bottomLeft" activeCell="D30" sqref="D30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750931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245">
        <v>100000</v>
      </c>
      <c r="I27" s="245">
        <v>1519000</v>
      </c>
      <c r="J27" s="246" t="s">
        <v>17</v>
      </c>
    </row>
    <row r="28" spans="1:10" x14ac:dyDescent="0.25">
      <c r="A28" s="4">
        <v>43507</v>
      </c>
      <c r="B28" s="3"/>
      <c r="C28" s="40"/>
      <c r="D28" s="6"/>
      <c r="E28" s="7" t="s">
        <v>242</v>
      </c>
      <c r="F28" s="40">
        <v>5</v>
      </c>
      <c r="G28" s="6">
        <v>348776</v>
      </c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91</v>
      </c>
      <c r="D32" s="9">
        <f>SUM(D7:D31)</f>
        <v>9164121</v>
      </c>
      <c r="E32" s="8" t="s">
        <v>11</v>
      </c>
      <c r="F32" s="77">
        <f>SUM(F7:F31)</f>
        <v>30</v>
      </c>
      <c r="G32" s="9">
        <f>SUM(G7:G31)</f>
        <v>2886190</v>
      </c>
      <c r="H32" s="77">
        <f>SUM(H7:H31)</f>
        <v>1067000</v>
      </c>
      <c r="I32" s="77">
        <f>SUM(I7:I31)</f>
        <v>6594000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9164121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2886190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6277931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1067000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7344931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6594000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-750931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ST'!A65</f>
        <v>43500</v>
      </c>
      <c r="C5" s="281">
        <f>'Taufik ST'!I2</f>
        <v>1302091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Fashion'!A14</f>
        <v>43493</v>
      </c>
      <c r="C6" s="281">
        <f>'Indra Fashion'!I2</f>
        <v>667538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Bandros!$A$141</f>
        <v>43502</v>
      </c>
      <c r="C8" s="281">
        <f>Bandros!I2</f>
        <v>6214152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1613467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Azalea!A27</f>
        <v>43486</v>
      </c>
      <c r="C10" s="281">
        <f>Azalea!I2</f>
        <v>1221132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ESP!A94</f>
        <v>43498</v>
      </c>
      <c r="C11" s="281">
        <f>ESP!I2</f>
        <v>4636504</v>
      </c>
      <c r="E11" s="289"/>
    </row>
    <row r="12" spans="1:5" s="267" customFormat="1" ht="18.75" customHeight="1" x14ac:dyDescent="0.25">
      <c r="A12" s="185" t="s">
        <v>200</v>
      </c>
      <c r="B12" s="184">
        <f>Yuan!A25</f>
        <v>43502</v>
      </c>
      <c r="C12" s="281">
        <f>Yuan!I2</f>
        <v>1682018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Agus!A36</f>
        <v>43498</v>
      </c>
      <c r="C18" s="281">
        <f>Agus!I2</f>
        <v>-10062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750931</v>
      </c>
      <c r="E20" s="288"/>
    </row>
    <row r="21" spans="1:5" s="267" customFormat="1" ht="18.75" customHeight="1" x14ac:dyDescent="0.25">
      <c r="A21" s="185" t="s">
        <v>211</v>
      </c>
      <c r="B21" s="184">
        <f>'Sale ESP'!A61</f>
        <v>43498</v>
      </c>
      <c r="C21" s="281">
        <f>'Sale ESP'!I2</f>
        <v>169650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18247573.5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8" activePane="bottomLeft" state="frozen"/>
      <selection pane="bottomLeft" activeCell="B16" sqref="B1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J31*-1</f>
        <v>667538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>
        <v>43498</v>
      </c>
      <c r="B15" s="234">
        <v>19000205</v>
      </c>
      <c r="C15" s="240">
        <v>1</v>
      </c>
      <c r="D15" s="236">
        <v>120050</v>
      </c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/>
      <c r="B17" s="234"/>
      <c r="C17" s="240"/>
      <c r="D17" s="236"/>
      <c r="E17" s="237"/>
      <c r="F17" s="240"/>
      <c r="G17" s="236"/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14</v>
      </c>
      <c r="D23" s="9">
        <f>SUM(D8:D22)</f>
        <v>1647714</v>
      </c>
      <c r="E23" s="8" t="s">
        <v>11</v>
      </c>
      <c r="F23" s="77">
        <f>SUM(F8:F22)</f>
        <v>0</v>
      </c>
      <c r="G23" s="5">
        <f>SUM(G8:G22)</f>
        <v>0</v>
      </c>
      <c r="H23" s="40">
        <f>SUM(H8:H22)</f>
        <v>0</v>
      </c>
      <c r="I23" s="40">
        <f>SUM(I8:I22)</f>
        <v>980176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9" t="s">
        <v>12</v>
      </c>
      <c r="H25" s="419"/>
      <c r="I25" s="39"/>
      <c r="J25" s="13">
        <f>SUM(D8:D22)</f>
        <v>1647714</v>
      </c>
    </row>
    <row r="26" spans="1:18" x14ac:dyDescent="0.25">
      <c r="A26" s="162"/>
      <c r="B26" s="3"/>
      <c r="C26" s="40"/>
      <c r="D26" s="6"/>
      <c r="E26" s="7"/>
      <c r="F26" s="40"/>
      <c r="G26" s="419" t="s">
        <v>13</v>
      </c>
      <c r="H26" s="419"/>
      <c r="I26" s="39"/>
      <c r="J26" s="13">
        <f>SUM(G8:G22)</f>
        <v>0</v>
      </c>
    </row>
    <row r="27" spans="1:18" x14ac:dyDescent="0.25">
      <c r="A27" s="164"/>
      <c r="B27" s="7"/>
      <c r="C27" s="40"/>
      <c r="D27" s="6"/>
      <c r="E27" s="7"/>
      <c r="F27" s="40"/>
      <c r="G27" s="419" t="s">
        <v>14</v>
      </c>
      <c r="H27" s="419"/>
      <c r="I27" s="41"/>
      <c r="J27" s="15">
        <f>J25-J26</f>
        <v>1647714</v>
      </c>
    </row>
    <row r="28" spans="1:18" x14ac:dyDescent="0.25">
      <c r="A28" s="162"/>
      <c r="B28" s="16"/>
      <c r="C28" s="40"/>
      <c r="D28" s="17"/>
      <c r="E28" s="7"/>
      <c r="F28" s="40"/>
      <c r="G28" s="419" t="s">
        <v>15</v>
      </c>
      <c r="H28" s="419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9" t="s">
        <v>16</v>
      </c>
      <c r="H29" s="419"/>
      <c r="I29" s="39"/>
      <c r="J29" s="13">
        <f>J27+J28</f>
        <v>1647714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9" t="s">
        <v>5</v>
      </c>
      <c r="H30" s="419"/>
      <c r="I30" s="39"/>
      <c r="J30" s="13">
        <f>SUM(I8:I22)</f>
        <v>980176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9" t="s">
        <v>31</v>
      </c>
      <c r="H31" s="419"/>
      <c r="I31" s="40" t="str">
        <f>IF(J31&gt;0,"SALDO",IF(J31&lt;0,"PIUTANG",IF(J31=0,"LUNAS")))</f>
        <v>PIUTANG</v>
      </c>
      <c r="J31" s="13">
        <f>J30-J29</f>
        <v>-667538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76"/>
  <sheetViews>
    <sheetView workbookViewId="0">
      <pane ySplit="7" topLeftCell="A154" activePane="bottomLeft" state="frozen"/>
      <selection pane="bottomLeft" activeCell="I152" sqref="I152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SUM(D156:D160)</f>
        <v>5078286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J176*-1</f>
        <v>6214152</v>
      </c>
      <c r="J2" s="218"/>
      <c r="L2" s="219">
        <f>SUM(G156:G160)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5078286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98">
        <v>43507</v>
      </c>
      <c r="B161" s="99">
        <v>19000633</v>
      </c>
      <c r="C161" s="412">
        <v>29</v>
      </c>
      <c r="D161" s="34">
        <v>3101984</v>
      </c>
      <c r="E161" s="99" t="s">
        <v>241</v>
      </c>
      <c r="F161" s="100">
        <v>3</v>
      </c>
      <c r="G161" s="34">
        <v>393751</v>
      </c>
      <c r="H161" s="102"/>
      <c r="I161" s="102"/>
      <c r="J161" s="34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98">
        <v>43507</v>
      </c>
      <c r="B162" s="99">
        <v>19000639</v>
      </c>
      <c r="C162" s="412">
        <v>9</v>
      </c>
      <c r="D162" s="34">
        <v>1029791</v>
      </c>
      <c r="E162" s="99"/>
      <c r="F162" s="100"/>
      <c r="G162" s="34"/>
      <c r="H162" s="102"/>
      <c r="I162" s="102"/>
      <c r="J162" s="34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98">
        <v>43507</v>
      </c>
      <c r="B163" s="99">
        <v>19000642</v>
      </c>
      <c r="C163" s="412">
        <v>3</v>
      </c>
      <c r="D163" s="34">
        <v>310888</v>
      </c>
      <c r="E163" s="99"/>
      <c r="F163" s="100"/>
      <c r="G163" s="34"/>
      <c r="H163" s="102"/>
      <c r="I163" s="102"/>
      <c r="J163" s="34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98">
        <v>43507</v>
      </c>
      <c r="B164" s="99">
        <v>19000671</v>
      </c>
      <c r="C164" s="412">
        <v>15</v>
      </c>
      <c r="D164" s="34">
        <v>1612502</v>
      </c>
      <c r="E164" s="99"/>
      <c r="F164" s="100"/>
      <c r="G164" s="34"/>
      <c r="H164" s="102"/>
      <c r="I164" s="102"/>
      <c r="J164" s="34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98">
        <v>43507</v>
      </c>
      <c r="B165" s="99">
        <v>19000674</v>
      </c>
      <c r="C165" s="412">
        <v>5</v>
      </c>
      <c r="D165" s="34">
        <v>552738</v>
      </c>
      <c r="E165" s="99"/>
      <c r="F165" s="100"/>
      <c r="G165" s="34"/>
      <c r="H165" s="102"/>
      <c r="I165" s="102"/>
      <c r="J165" s="34"/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98"/>
      <c r="B166" s="99"/>
      <c r="C166" s="412"/>
      <c r="D166" s="34"/>
      <c r="E166" s="99"/>
      <c r="F166" s="100"/>
      <c r="G166" s="34"/>
      <c r="H166" s="102"/>
      <c r="I166" s="102"/>
      <c r="J166" s="34"/>
      <c r="K166" s="138"/>
      <c r="L166" s="138"/>
      <c r="M166" s="138"/>
      <c r="N166" s="138"/>
      <c r="O166" s="138"/>
      <c r="P166" s="138"/>
      <c r="Q166" s="138"/>
      <c r="R166" s="138"/>
    </row>
    <row r="167" spans="1:18" x14ac:dyDescent="0.25">
      <c r="A167" s="235"/>
      <c r="B167" s="234"/>
      <c r="C167" s="240"/>
      <c r="D167" s="236"/>
      <c r="E167" s="234"/>
      <c r="F167" s="240"/>
      <c r="G167" s="236"/>
      <c r="H167" s="239"/>
      <c r="I167" s="239"/>
      <c r="J167" s="236"/>
    </row>
    <row r="168" spans="1:18" s="218" customFormat="1" x14ac:dyDescent="0.25">
      <c r="A168" s="226"/>
      <c r="B168" s="223" t="s">
        <v>11</v>
      </c>
      <c r="C168" s="232">
        <f>SUM(C8:C167)</f>
        <v>2051</v>
      </c>
      <c r="D168" s="224">
        <f>SUM(D8:D167)</f>
        <v>221388264</v>
      </c>
      <c r="E168" s="223" t="s">
        <v>11</v>
      </c>
      <c r="F168" s="232">
        <f>SUM(F8:F167)</f>
        <v>169</v>
      </c>
      <c r="G168" s="224">
        <f>SUM(G8:G167)</f>
        <v>18040765</v>
      </c>
      <c r="H168" s="232">
        <f>SUM(H8:H167)</f>
        <v>0</v>
      </c>
      <c r="I168" s="232">
        <f>SUM(I8:I167)</f>
        <v>197133347</v>
      </c>
      <c r="J168" s="224"/>
      <c r="K168" s="220"/>
      <c r="L168" s="220"/>
      <c r="M168" s="220"/>
      <c r="N168" s="220"/>
      <c r="O168" s="220"/>
      <c r="P168" s="220"/>
      <c r="Q168" s="220"/>
      <c r="R168" s="220"/>
    </row>
    <row r="169" spans="1:18" s="218" customFormat="1" x14ac:dyDescent="0.25">
      <c r="A169" s="226"/>
      <c r="B169" s="223"/>
      <c r="C169" s="232"/>
      <c r="D169" s="224"/>
      <c r="E169" s="223"/>
      <c r="F169" s="232"/>
      <c r="G169" s="224"/>
      <c r="H169" s="232"/>
      <c r="I169" s="232"/>
      <c r="J169" s="224"/>
      <c r="K169" s="220"/>
      <c r="M169" s="220"/>
      <c r="N169" s="220"/>
      <c r="O169" s="220"/>
      <c r="P169" s="220"/>
      <c r="Q169" s="220"/>
      <c r="R169" s="220"/>
    </row>
    <row r="170" spans="1:18" x14ac:dyDescent="0.25">
      <c r="A170" s="225"/>
      <c r="B170" s="226"/>
      <c r="C170" s="240"/>
      <c r="D170" s="236"/>
      <c r="E170" s="223"/>
      <c r="F170" s="240"/>
      <c r="G170" s="422" t="s">
        <v>12</v>
      </c>
      <c r="H170" s="423"/>
      <c r="I170" s="236"/>
      <c r="J170" s="227">
        <f>SUM(D8:D167)</f>
        <v>221388264</v>
      </c>
      <c r="P170" s="220"/>
      <c r="Q170" s="220"/>
      <c r="R170" s="233"/>
    </row>
    <row r="171" spans="1:18" x14ac:dyDescent="0.25">
      <c r="A171" s="235"/>
      <c r="B171" s="234"/>
      <c r="C171" s="240"/>
      <c r="D171" s="236"/>
      <c r="E171" s="234"/>
      <c r="F171" s="240"/>
      <c r="G171" s="422" t="s">
        <v>13</v>
      </c>
      <c r="H171" s="423"/>
      <c r="I171" s="237"/>
      <c r="J171" s="227">
        <f>SUM(G8:G167)</f>
        <v>18040765</v>
      </c>
      <c r="R171" s="233"/>
    </row>
    <row r="172" spans="1:18" x14ac:dyDescent="0.25">
      <c r="A172" s="228"/>
      <c r="B172" s="237"/>
      <c r="C172" s="240"/>
      <c r="D172" s="236"/>
      <c r="E172" s="234"/>
      <c r="F172" s="240"/>
      <c r="G172" s="422" t="s">
        <v>14</v>
      </c>
      <c r="H172" s="423"/>
      <c r="I172" s="229"/>
      <c r="J172" s="229">
        <f>J170-J171</f>
        <v>203347499</v>
      </c>
      <c r="L172" s="220"/>
      <c r="R172" s="233"/>
    </row>
    <row r="173" spans="1:18" x14ac:dyDescent="0.25">
      <c r="A173" s="235"/>
      <c r="B173" s="230"/>
      <c r="C173" s="240"/>
      <c r="D173" s="231"/>
      <c r="E173" s="234"/>
      <c r="F173" s="240"/>
      <c r="G173" s="422" t="s">
        <v>15</v>
      </c>
      <c r="H173" s="423"/>
      <c r="I173" s="237"/>
      <c r="J173" s="227">
        <f>SUM(H8:H167)</f>
        <v>0</v>
      </c>
      <c r="R173" s="233"/>
    </row>
    <row r="174" spans="1:18" x14ac:dyDescent="0.25">
      <c r="A174" s="235"/>
      <c r="B174" s="230"/>
      <c r="C174" s="240"/>
      <c r="D174" s="231"/>
      <c r="E174" s="234"/>
      <c r="F174" s="240"/>
      <c r="G174" s="422" t="s">
        <v>16</v>
      </c>
      <c r="H174" s="423"/>
      <c r="I174" s="237"/>
      <c r="J174" s="227">
        <f>J172+J173</f>
        <v>203347499</v>
      </c>
      <c r="R174" s="233"/>
    </row>
    <row r="175" spans="1:18" x14ac:dyDescent="0.25">
      <c r="A175" s="235"/>
      <c r="B175" s="230"/>
      <c r="C175" s="240"/>
      <c r="D175" s="231"/>
      <c r="E175" s="234"/>
      <c r="F175" s="240"/>
      <c r="G175" s="422" t="s">
        <v>5</v>
      </c>
      <c r="H175" s="423"/>
      <c r="I175" s="237"/>
      <c r="J175" s="227">
        <f>SUM(I8:I167)</f>
        <v>197133347</v>
      </c>
      <c r="R175" s="233"/>
    </row>
    <row r="176" spans="1:18" x14ac:dyDescent="0.25">
      <c r="A176" s="235"/>
      <c r="B176" s="230"/>
      <c r="C176" s="240"/>
      <c r="D176" s="231"/>
      <c r="E176" s="234"/>
      <c r="F176" s="240"/>
      <c r="G176" s="422" t="s">
        <v>31</v>
      </c>
      <c r="H176" s="423"/>
      <c r="I176" s="234" t="str">
        <f>IF(J176&gt;0,"SALDO",IF(J176&lt;0,"PIUTANG",IF(J176=0,"LUNAS")))</f>
        <v>PIUTANG</v>
      </c>
      <c r="J176" s="227">
        <f>J175-J174</f>
        <v>-6214152</v>
      </c>
      <c r="R176" s="233"/>
    </row>
  </sheetData>
  <mergeCells count="13">
    <mergeCell ref="A5:J5"/>
    <mergeCell ref="A6:A7"/>
    <mergeCell ref="B6:G6"/>
    <mergeCell ref="H6:H7"/>
    <mergeCell ref="I6:I7"/>
    <mergeCell ref="J6:J7"/>
    <mergeCell ref="G176:H176"/>
    <mergeCell ref="G170:H170"/>
    <mergeCell ref="G171:H171"/>
    <mergeCell ref="G172:H172"/>
    <mergeCell ref="G173:H173"/>
    <mergeCell ref="G174:H174"/>
    <mergeCell ref="G175:H175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34"/>
  <sheetViews>
    <sheetView zoomScaleNormal="100" workbookViewId="0">
      <pane ySplit="7" topLeftCell="A105" activePane="bottomLeft" state="frozen"/>
      <selection pane="bottomLeft" activeCell="B115" sqref="B11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SUM(D94:D108)</f>
        <v>15434428</v>
      </c>
      <c r="N1" s="219">
        <v>16882733</v>
      </c>
      <c r="O1" s="219">
        <f>N1-M1</f>
        <v>1448305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J128*-1</f>
        <v>4636504</v>
      </c>
      <c r="J2" s="218"/>
      <c r="M2" s="219">
        <f>SUM(G94:G108)</f>
        <v>106050</v>
      </c>
      <c r="N2" s="219">
        <v>106050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15328378</v>
      </c>
      <c r="N3" s="219">
        <f>N1-N2</f>
        <v>16776683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33"/>
      <c r="N94" s="233"/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33"/>
      <c r="N95" s="233"/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98">
        <v>43505</v>
      </c>
      <c r="B110" s="99">
        <v>19000529</v>
      </c>
      <c r="C110" s="100">
        <v>1</v>
      </c>
      <c r="D110" s="34">
        <v>110075</v>
      </c>
      <c r="E110" s="101"/>
      <c r="F110" s="99"/>
      <c r="G110" s="34"/>
      <c r="H110" s="102"/>
      <c r="I110" s="102"/>
      <c r="J110" s="34"/>
      <c r="K110" s="233"/>
      <c r="L110" s="233"/>
      <c r="M110" s="233"/>
      <c r="N110" s="233"/>
      <c r="O110" s="233"/>
      <c r="P110" s="233"/>
    </row>
    <row r="111" spans="1:16" x14ac:dyDescent="0.25">
      <c r="A111" s="98">
        <v>43505</v>
      </c>
      <c r="B111" s="99">
        <v>19000540</v>
      </c>
      <c r="C111" s="100">
        <v>10</v>
      </c>
      <c r="D111" s="34">
        <v>1085847</v>
      </c>
      <c r="E111" s="101"/>
      <c r="F111" s="99"/>
      <c r="G111" s="34"/>
      <c r="H111" s="102"/>
      <c r="I111" s="102"/>
      <c r="J111" s="34"/>
      <c r="K111" s="233"/>
      <c r="L111" s="233"/>
      <c r="M111" s="233"/>
      <c r="N111" s="233"/>
      <c r="O111" s="233"/>
      <c r="P111" s="233"/>
    </row>
    <row r="112" spans="1:16" x14ac:dyDescent="0.25">
      <c r="A112" s="98">
        <v>43505</v>
      </c>
      <c r="B112" s="99">
        <v>19000549</v>
      </c>
      <c r="C112" s="100">
        <v>1</v>
      </c>
      <c r="D112" s="34">
        <v>95025</v>
      </c>
      <c r="E112" s="101"/>
      <c r="F112" s="99"/>
      <c r="G112" s="34"/>
      <c r="H112" s="102"/>
      <c r="I112" s="102"/>
      <c r="J112" s="34"/>
      <c r="K112" s="233"/>
      <c r="L112" s="233"/>
      <c r="M112" s="233"/>
      <c r="N112" s="233"/>
      <c r="O112" s="233"/>
      <c r="P112" s="233"/>
    </row>
    <row r="113" spans="1:16" x14ac:dyDescent="0.25">
      <c r="A113" s="98">
        <v>43505</v>
      </c>
      <c r="B113" s="99">
        <v>19000573</v>
      </c>
      <c r="C113" s="100">
        <v>9</v>
      </c>
      <c r="D113" s="34">
        <v>1014514</v>
      </c>
      <c r="E113" s="101"/>
      <c r="F113" s="99"/>
      <c r="G113" s="34"/>
      <c r="H113" s="102"/>
      <c r="I113" s="102"/>
      <c r="J113" s="34"/>
      <c r="K113" s="233"/>
      <c r="L113" s="233"/>
      <c r="M113" s="233"/>
      <c r="N113" s="233"/>
      <c r="O113" s="233"/>
      <c r="P113" s="233"/>
    </row>
    <row r="114" spans="1:16" x14ac:dyDescent="0.25">
      <c r="A114" s="98">
        <v>43507</v>
      </c>
      <c r="B114" s="99">
        <v>19000648</v>
      </c>
      <c r="C114" s="100">
        <v>8</v>
      </c>
      <c r="D114" s="34">
        <v>849579</v>
      </c>
      <c r="E114" s="101"/>
      <c r="F114" s="99"/>
      <c r="G114" s="34"/>
      <c r="H114" s="102"/>
      <c r="I114" s="102"/>
      <c r="J114" s="34"/>
      <c r="K114" s="233"/>
      <c r="L114" s="233"/>
      <c r="M114" s="233"/>
      <c r="N114" s="233"/>
      <c r="O114" s="233"/>
      <c r="P114" s="233"/>
    </row>
    <row r="115" spans="1:16" x14ac:dyDescent="0.25">
      <c r="A115" s="98">
        <v>43507</v>
      </c>
      <c r="B115" s="99">
        <v>19000675</v>
      </c>
      <c r="C115" s="100">
        <v>14</v>
      </c>
      <c r="D115" s="34">
        <v>1481378</v>
      </c>
      <c r="E115" s="101"/>
      <c r="F115" s="99"/>
      <c r="G115" s="34"/>
      <c r="H115" s="102"/>
      <c r="I115" s="102"/>
      <c r="J115" s="34"/>
      <c r="K115" s="233"/>
      <c r="L115" s="233"/>
      <c r="M115" s="233"/>
      <c r="N115" s="233"/>
      <c r="O115" s="233"/>
      <c r="P115" s="233"/>
    </row>
    <row r="116" spans="1:16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K116" s="233"/>
      <c r="L116" s="233"/>
      <c r="M116" s="233"/>
      <c r="N116" s="233"/>
      <c r="O116" s="233"/>
      <c r="P116" s="233"/>
    </row>
    <row r="117" spans="1:16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  <c r="K117" s="233"/>
      <c r="L117" s="233"/>
      <c r="M117" s="233"/>
      <c r="N117" s="233"/>
      <c r="O117" s="233"/>
      <c r="P117" s="233"/>
    </row>
    <row r="118" spans="1:16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  <c r="K118" s="233"/>
      <c r="L118" s="233"/>
      <c r="M118" s="233"/>
      <c r="N118" s="233"/>
      <c r="O118" s="233"/>
      <c r="P118" s="233"/>
    </row>
    <row r="119" spans="1:16" x14ac:dyDescent="0.25">
      <c r="A119" s="235"/>
      <c r="B119" s="234"/>
      <c r="C119" s="240"/>
      <c r="D119" s="236"/>
      <c r="E119" s="237"/>
      <c r="F119" s="234"/>
      <c r="G119" s="236"/>
      <c r="H119" s="239"/>
      <c r="I119" s="239"/>
      <c r="J119" s="236"/>
      <c r="K119" s="233"/>
      <c r="L119" s="233"/>
      <c r="M119" s="233"/>
      <c r="N119" s="233"/>
      <c r="O119" s="233"/>
      <c r="P119" s="233"/>
    </row>
    <row r="120" spans="1:16" x14ac:dyDescent="0.25">
      <c r="A120" s="235"/>
      <c r="B120" s="223" t="s">
        <v>11</v>
      </c>
      <c r="C120" s="232">
        <f>SUM(C8:C119)</f>
        <v>898</v>
      </c>
      <c r="D120" s="224"/>
      <c r="E120" s="223" t="s">
        <v>11</v>
      </c>
      <c r="F120" s="223">
        <f>SUM(F8:F119)</f>
        <v>37</v>
      </c>
      <c r="G120" s="224">
        <f>SUM(G8:G119)</f>
        <v>4176477</v>
      </c>
      <c r="H120" s="239"/>
      <c r="I120" s="239"/>
      <c r="J120" s="236"/>
      <c r="K120" s="233"/>
      <c r="L120" s="233"/>
      <c r="M120" s="233"/>
      <c r="N120" s="233"/>
      <c r="O120" s="233"/>
      <c r="P120" s="233"/>
    </row>
    <row r="121" spans="1:16" x14ac:dyDescent="0.25">
      <c r="A121" s="235"/>
      <c r="B121" s="223"/>
      <c r="C121" s="232"/>
      <c r="D121" s="224"/>
      <c r="E121" s="237"/>
      <c r="F121" s="234"/>
      <c r="G121" s="236"/>
      <c r="H121" s="239"/>
      <c r="I121" s="239"/>
      <c r="J121" s="236"/>
      <c r="K121" s="233"/>
      <c r="L121" s="233"/>
      <c r="M121" s="233"/>
      <c r="N121" s="233"/>
      <c r="O121" s="233"/>
      <c r="P121" s="233"/>
    </row>
    <row r="122" spans="1:16" x14ac:dyDescent="0.25">
      <c r="A122" s="225"/>
      <c r="B122" s="226"/>
      <c r="C122" s="240"/>
      <c r="D122" s="236"/>
      <c r="E122" s="223"/>
      <c r="F122" s="234"/>
      <c r="G122" s="419" t="s">
        <v>12</v>
      </c>
      <c r="H122" s="419"/>
      <c r="I122" s="239"/>
      <c r="J122" s="227">
        <f>SUM(D8:D119)</f>
        <v>95875693</v>
      </c>
      <c r="K122" s="233"/>
      <c r="L122" s="233"/>
      <c r="M122" s="233"/>
      <c r="N122" s="233"/>
      <c r="O122" s="233"/>
      <c r="P122" s="233"/>
    </row>
    <row r="123" spans="1:16" x14ac:dyDescent="0.25">
      <c r="A123" s="235"/>
      <c r="B123" s="234"/>
      <c r="C123" s="240"/>
      <c r="D123" s="236"/>
      <c r="E123" s="223"/>
      <c r="F123" s="234"/>
      <c r="G123" s="419" t="s">
        <v>13</v>
      </c>
      <c r="H123" s="419"/>
      <c r="I123" s="239"/>
      <c r="J123" s="227">
        <f>SUM(G8:G119)</f>
        <v>4176477</v>
      </c>
    </row>
    <row r="124" spans="1:16" x14ac:dyDescent="0.25">
      <c r="A124" s="228"/>
      <c r="B124" s="237"/>
      <c r="C124" s="240"/>
      <c r="D124" s="236"/>
      <c r="E124" s="237"/>
      <c r="F124" s="234"/>
      <c r="G124" s="419" t="s">
        <v>14</v>
      </c>
      <c r="H124" s="419"/>
      <c r="I124" s="41"/>
      <c r="J124" s="229">
        <f>J122-J123</f>
        <v>91699216</v>
      </c>
    </row>
    <row r="125" spans="1:16" x14ac:dyDescent="0.25">
      <c r="A125" s="235"/>
      <c r="B125" s="230"/>
      <c r="C125" s="240"/>
      <c r="D125" s="231"/>
      <c r="E125" s="237"/>
      <c r="F125" s="223"/>
      <c r="G125" s="419" t="s">
        <v>15</v>
      </c>
      <c r="H125" s="419"/>
      <c r="I125" s="239"/>
      <c r="J125" s="227">
        <f>SUM(H8:H121)</f>
        <v>0</v>
      </c>
    </row>
    <row r="126" spans="1:16" x14ac:dyDescent="0.25">
      <c r="A126" s="235"/>
      <c r="B126" s="230"/>
      <c r="C126" s="240"/>
      <c r="D126" s="231"/>
      <c r="E126" s="237"/>
      <c r="F126" s="223"/>
      <c r="G126" s="419" t="s">
        <v>16</v>
      </c>
      <c r="H126" s="419"/>
      <c r="I126" s="239"/>
      <c r="J126" s="227">
        <f>J124+J125</f>
        <v>91699216</v>
      </c>
    </row>
    <row r="127" spans="1:16" x14ac:dyDescent="0.25">
      <c r="A127" s="235"/>
      <c r="B127" s="230"/>
      <c r="C127" s="240"/>
      <c r="D127" s="231"/>
      <c r="E127" s="237"/>
      <c r="F127" s="234"/>
      <c r="G127" s="419" t="s">
        <v>5</v>
      </c>
      <c r="H127" s="419"/>
      <c r="I127" s="239"/>
      <c r="J127" s="227">
        <f>SUM(I8:I121)</f>
        <v>87062712</v>
      </c>
    </row>
    <row r="128" spans="1:16" x14ac:dyDescent="0.25">
      <c r="A128" s="235"/>
      <c r="B128" s="230"/>
      <c r="C128" s="240"/>
      <c r="D128" s="231"/>
      <c r="E128" s="237"/>
      <c r="F128" s="234"/>
      <c r="G128" s="419" t="s">
        <v>31</v>
      </c>
      <c r="H128" s="419"/>
      <c r="I128" s="240" t="str">
        <f>IF(J128&gt;0,"SALDO",IF(J128&lt;0,"PIUTANG",IF(J128=0,"LUNAS")))</f>
        <v>PIUTANG</v>
      </c>
      <c r="J128" s="227">
        <f>J127-J126</f>
        <v>-4636504</v>
      </c>
    </row>
    <row r="129" spans="3:16" x14ac:dyDescent="0.25">
      <c r="F129" s="219"/>
      <c r="G129" s="219"/>
      <c r="J129" s="219"/>
    </row>
    <row r="130" spans="3:16" x14ac:dyDescent="0.25">
      <c r="C130" s="219"/>
      <c r="D130" s="219"/>
      <c r="F130" s="219"/>
      <c r="G130" s="219"/>
      <c r="J130" s="219"/>
      <c r="L130" s="233"/>
      <c r="M130" s="233"/>
      <c r="N130" s="233"/>
      <c r="O130" s="233"/>
      <c r="P130" s="233"/>
    </row>
    <row r="131" spans="3:16" x14ac:dyDescent="0.25">
      <c r="C131" s="219"/>
      <c r="D131" s="219"/>
      <c r="F131" s="219"/>
      <c r="G131" s="219"/>
      <c r="J131" s="219"/>
      <c r="L131" s="233"/>
      <c r="M131" s="233"/>
      <c r="N131" s="233"/>
      <c r="O131" s="233"/>
      <c r="P131" s="233"/>
    </row>
    <row r="132" spans="3:16" x14ac:dyDescent="0.25">
      <c r="C132" s="219"/>
      <c r="D132" s="219"/>
      <c r="F132" s="219"/>
      <c r="G132" s="219"/>
      <c r="J132" s="219"/>
      <c r="L132" s="233"/>
      <c r="M132" s="233"/>
      <c r="N132" s="233"/>
      <c r="O132" s="233"/>
      <c r="P132" s="233"/>
    </row>
    <row r="133" spans="3:16" x14ac:dyDescent="0.25">
      <c r="C133" s="219"/>
      <c r="D133" s="219"/>
      <c r="F133" s="219"/>
      <c r="G133" s="219"/>
      <c r="J133" s="219"/>
      <c r="L133" s="233"/>
      <c r="M133" s="233"/>
      <c r="N133" s="233"/>
      <c r="O133" s="233"/>
      <c r="P133" s="233"/>
    </row>
    <row r="134" spans="3:16" x14ac:dyDescent="0.25">
      <c r="C134" s="219"/>
      <c r="D134" s="219"/>
      <c r="L134" s="233"/>
      <c r="M134" s="233"/>
      <c r="N134" s="233"/>
      <c r="O134" s="233"/>
      <c r="P134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8:H128"/>
    <mergeCell ref="G122:H122"/>
    <mergeCell ref="G123:H123"/>
    <mergeCell ref="G124:H124"/>
    <mergeCell ref="G125:H125"/>
    <mergeCell ref="G126:H126"/>
    <mergeCell ref="G127:H12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72" activePane="bottomLeft" state="frozen"/>
      <selection pane="bottomLeft" activeCell="F77" sqref="F7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SUM(D61:D73)</f>
        <v>1095705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169650</v>
      </c>
      <c r="J2" s="218"/>
      <c r="L2" s="219">
        <f>SUM(G61:G72)</f>
        <v>72000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1023705</v>
      </c>
      <c r="M3" s="219">
        <v>53505</v>
      </c>
      <c r="N3" s="238">
        <f>L3+M3</f>
        <v>1077210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98">
        <v>43505</v>
      </c>
      <c r="B74" s="99">
        <v>19000166</v>
      </c>
      <c r="C74" s="100">
        <v>1</v>
      </c>
      <c r="D74" s="34">
        <v>36330</v>
      </c>
      <c r="E74" s="101"/>
      <c r="F74" s="99"/>
      <c r="G74" s="34"/>
      <c r="H74" s="102"/>
      <c r="I74" s="102"/>
      <c r="J74" s="34"/>
    </row>
    <row r="75" spans="1:10" x14ac:dyDescent="0.25">
      <c r="A75" s="98">
        <v>43505</v>
      </c>
      <c r="B75" s="99">
        <v>19000167</v>
      </c>
      <c r="C75" s="100">
        <v>1</v>
      </c>
      <c r="D75" s="34">
        <v>36750</v>
      </c>
      <c r="E75" s="101"/>
      <c r="F75" s="99"/>
      <c r="G75" s="34"/>
      <c r="H75" s="102"/>
      <c r="I75" s="102"/>
      <c r="J75" s="34"/>
    </row>
    <row r="76" spans="1:10" x14ac:dyDescent="0.25">
      <c r="A76" s="98">
        <v>43507</v>
      </c>
      <c r="B76" s="99">
        <v>19000182</v>
      </c>
      <c r="C76" s="100">
        <v>2</v>
      </c>
      <c r="D76" s="34">
        <v>72195</v>
      </c>
      <c r="E76" s="101"/>
      <c r="F76" s="99"/>
      <c r="G76" s="34"/>
      <c r="H76" s="102"/>
      <c r="I76" s="102"/>
      <c r="J76" s="34"/>
    </row>
    <row r="77" spans="1:10" x14ac:dyDescent="0.25">
      <c r="A77" s="98">
        <v>43507</v>
      </c>
      <c r="B77" s="99">
        <v>19000183</v>
      </c>
      <c r="C77" s="100">
        <v>1</v>
      </c>
      <c r="D77" s="34">
        <v>24375</v>
      </c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151</v>
      </c>
      <c r="D84" s="224"/>
      <c r="E84" s="223" t="s">
        <v>11</v>
      </c>
      <c r="F84" s="223">
        <f>SUM(F8:F83)</f>
        <v>6</v>
      </c>
      <c r="G84" s="224">
        <f>SUM(G8:G83)</f>
        <v>339030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7008150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339030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6669120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6669120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6499470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-169650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7"/>
  <sheetViews>
    <sheetView workbookViewId="0">
      <pane ySplit="7" topLeftCell="A22" activePane="bottomLeft" state="frozen"/>
      <selection pane="bottomLeft" activeCell="D27" sqref="D27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SUM(D25:D27)</f>
        <v>1682018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J37*-1</f>
        <v>1682018</v>
      </c>
      <c r="J2" s="218"/>
      <c r="L2" s="238">
        <f>SUM(G25:G27)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1682018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98">
        <v>43502</v>
      </c>
      <c r="B25" s="99">
        <v>19000413</v>
      </c>
      <c r="C25" s="253">
        <v>13</v>
      </c>
      <c r="D25" s="34">
        <v>1497743</v>
      </c>
      <c r="E25" s="101"/>
      <c r="F25" s="99"/>
      <c r="G25" s="34"/>
      <c r="H25" s="101"/>
      <c r="I25" s="102"/>
      <c r="J25" s="34"/>
      <c r="L25" s="238"/>
    </row>
    <row r="26" spans="1:12" x14ac:dyDescent="0.25">
      <c r="A26" s="98">
        <v>43503</v>
      </c>
      <c r="B26" s="99">
        <v>19000448</v>
      </c>
      <c r="C26" s="253">
        <v>1</v>
      </c>
      <c r="D26" s="34">
        <v>92575</v>
      </c>
      <c r="E26" s="101"/>
      <c r="F26" s="99"/>
      <c r="G26" s="34"/>
      <c r="H26" s="101"/>
      <c r="I26" s="102"/>
      <c r="J26" s="34"/>
      <c r="L26" s="238"/>
    </row>
    <row r="27" spans="1:12" x14ac:dyDescent="0.25">
      <c r="A27" s="98">
        <v>43504</v>
      </c>
      <c r="B27" s="99">
        <v>19000476</v>
      </c>
      <c r="C27" s="253">
        <v>1</v>
      </c>
      <c r="D27" s="34">
        <v>91700</v>
      </c>
      <c r="E27" s="101"/>
      <c r="F27" s="99"/>
      <c r="G27" s="34"/>
      <c r="H27" s="101"/>
      <c r="I27" s="102"/>
      <c r="J27" s="34"/>
      <c r="L27" s="238"/>
    </row>
    <row r="28" spans="1:12" x14ac:dyDescent="0.25">
      <c r="A28" s="235"/>
      <c r="B28" s="234"/>
      <c r="C28" s="26"/>
      <c r="D28" s="236"/>
      <c r="E28" s="237"/>
      <c r="F28" s="234"/>
      <c r="G28" s="236"/>
      <c r="H28" s="237"/>
      <c r="I28" s="239"/>
      <c r="J28" s="236"/>
    </row>
    <row r="29" spans="1:12" x14ac:dyDescent="0.25">
      <c r="A29" s="235"/>
      <c r="B29" s="223" t="s">
        <v>11</v>
      </c>
      <c r="C29" s="27">
        <f>SUM(C8:C28)</f>
        <v>127</v>
      </c>
      <c r="D29" s="224"/>
      <c r="E29" s="223" t="s">
        <v>11</v>
      </c>
      <c r="F29" s="223">
        <f>SUM(F8:F28)</f>
        <v>8</v>
      </c>
      <c r="G29" s="5"/>
      <c r="H29" s="234"/>
      <c r="I29" s="240"/>
      <c r="J29" s="5"/>
    </row>
    <row r="30" spans="1:12" x14ac:dyDescent="0.25">
      <c r="A30" s="235"/>
      <c r="B30" s="223"/>
      <c r="C30" s="27"/>
      <c r="D30" s="224"/>
      <c r="E30" s="223"/>
      <c r="F30" s="223"/>
      <c r="G30" s="32"/>
      <c r="H30" s="33"/>
      <c r="I30" s="240"/>
      <c r="J30" s="5"/>
    </row>
    <row r="31" spans="1:12" x14ac:dyDescent="0.25">
      <c r="A31" s="225"/>
      <c r="B31" s="226"/>
      <c r="C31" s="26"/>
      <c r="D31" s="236"/>
      <c r="E31" s="223"/>
      <c r="F31" s="234"/>
      <c r="G31" s="419" t="s">
        <v>12</v>
      </c>
      <c r="H31" s="419"/>
      <c r="I31" s="239"/>
      <c r="J31" s="227">
        <f>SUM(D8:D28)</f>
        <v>14306616</v>
      </c>
    </row>
    <row r="32" spans="1:12" x14ac:dyDescent="0.25">
      <c r="A32" s="235"/>
      <c r="B32" s="234"/>
      <c r="C32" s="26"/>
      <c r="D32" s="236"/>
      <c r="E32" s="237"/>
      <c r="F32" s="234"/>
      <c r="G32" s="419" t="s">
        <v>13</v>
      </c>
      <c r="H32" s="419"/>
      <c r="I32" s="239"/>
      <c r="J32" s="227">
        <f>SUM(G8:G28)</f>
        <v>537950</v>
      </c>
    </row>
    <row r="33" spans="1:10" x14ac:dyDescent="0.25">
      <c r="A33" s="228"/>
      <c r="B33" s="237"/>
      <c r="C33" s="26"/>
      <c r="D33" s="236"/>
      <c r="E33" s="237"/>
      <c r="F33" s="234"/>
      <c r="G33" s="419" t="s">
        <v>14</v>
      </c>
      <c r="H33" s="419"/>
      <c r="I33" s="41"/>
      <c r="J33" s="229">
        <f>J31-J32</f>
        <v>13768666</v>
      </c>
    </row>
    <row r="34" spans="1:10" x14ac:dyDescent="0.25">
      <c r="A34" s="235"/>
      <c r="B34" s="230"/>
      <c r="C34" s="26"/>
      <c r="D34" s="231"/>
      <c r="E34" s="237"/>
      <c r="F34" s="234"/>
      <c r="G34" s="419" t="s">
        <v>15</v>
      </c>
      <c r="H34" s="419"/>
      <c r="I34" s="239"/>
      <c r="J34" s="227">
        <f>SUM(H8:H29)</f>
        <v>0</v>
      </c>
    </row>
    <row r="35" spans="1:10" x14ac:dyDescent="0.25">
      <c r="A35" s="235"/>
      <c r="B35" s="230"/>
      <c r="C35" s="26"/>
      <c r="D35" s="231"/>
      <c r="E35" s="237"/>
      <c r="F35" s="234"/>
      <c r="G35" s="419" t="s">
        <v>16</v>
      </c>
      <c r="H35" s="419"/>
      <c r="I35" s="239"/>
      <c r="J35" s="227">
        <f>J33+J34</f>
        <v>13768666</v>
      </c>
    </row>
    <row r="36" spans="1:10" x14ac:dyDescent="0.25">
      <c r="A36" s="235"/>
      <c r="B36" s="230"/>
      <c r="C36" s="26"/>
      <c r="D36" s="231"/>
      <c r="E36" s="237"/>
      <c r="F36" s="234"/>
      <c r="G36" s="419" t="s">
        <v>5</v>
      </c>
      <c r="H36" s="419"/>
      <c r="I36" s="239"/>
      <c r="J36" s="227">
        <f>SUM(I8:I29)</f>
        <v>12086648</v>
      </c>
    </row>
    <row r="37" spans="1:10" x14ac:dyDescent="0.25">
      <c r="A37" s="235"/>
      <c r="B37" s="230"/>
      <c r="C37" s="26"/>
      <c r="D37" s="231"/>
      <c r="E37" s="237"/>
      <c r="F37" s="234"/>
      <c r="G37" s="419" t="s">
        <v>31</v>
      </c>
      <c r="H37" s="419"/>
      <c r="I37" s="240" t="str">
        <f>IF(J37&gt;0,"SALDO",IF(J37&lt;0,"PIUTANG",IF(J37=0,"LUNAS")))</f>
        <v>PIUTANG</v>
      </c>
      <c r="J37" s="227">
        <f>J36-J35</f>
        <v>-1682018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80" activePane="bottomLeft" state="frozen"/>
      <selection pane="bottomLeft" activeCell="J83" sqref="J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32126868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LUNAS</v>
      </c>
      <c r="J94" s="13">
        <f>J93-J92</f>
        <v>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2019-02-11T10:28:23Z</dcterms:modified>
</cp:coreProperties>
</file>