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64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ST'!$A$5:$J$90</definedName>
    <definedName name="_xlnm.Print_Area" localSheetId="28">Widya!$A$1:$J$25</definedName>
    <definedName name="_xlnm.Print_Area" localSheetId="7">Yuan!$N$8:$N$32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2" i="54" l="1"/>
  <c r="L2" i="54"/>
  <c r="L1" i="54"/>
  <c r="L63" i="64" l="1"/>
  <c r="L62" i="64"/>
  <c r="L1" i="64"/>
  <c r="L2" i="64"/>
  <c r="L2" i="61" l="1"/>
  <c r="L1" i="61"/>
  <c r="M2" i="57"/>
  <c r="M1" i="57"/>
  <c r="B21" i="15" l="1"/>
  <c r="B18" i="15"/>
  <c r="B12" i="15"/>
  <c r="B11" i="15"/>
  <c r="B10" i="15"/>
  <c r="B9" i="15"/>
  <c r="B8" i="15"/>
  <c r="B6" i="15"/>
  <c r="B5" i="15"/>
  <c r="L1" i="2" l="1"/>
  <c r="L3" i="2"/>
  <c r="L25" i="56" l="1"/>
  <c r="M114" i="58" l="1"/>
  <c r="M113" i="58"/>
  <c r="L2" i="12" l="1"/>
  <c r="L1" i="12"/>
  <c r="L2" i="2"/>
  <c r="I32" i="5" l="1"/>
  <c r="L3" i="64" l="1"/>
  <c r="J87" i="64"/>
  <c r="J86" i="64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8" i="61" l="1"/>
  <c r="J36" i="61"/>
  <c r="J34" i="61"/>
  <c r="J33" i="61"/>
  <c r="F31" i="61"/>
  <c r="C31" i="61"/>
  <c r="J35" i="61" l="1"/>
  <c r="J37" i="61" s="1"/>
  <c r="J39" i="61" s="1"/>
  <c r="I3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80" i="58" l="1"/>
  <c r="J178" i="58"/>
  <c r="J176" i="58"/>
  <c r="J175" i="58"/>
  <c r="I173" i="58"/>
  <c r="H173" i="58"/>
  <c r="G173" i="58"/>
  <c r="F173" i="58"/>
  <c r="D173" i="58"/>
  <c r="C173" i="58"/>
  <c r="M3" i="58"/>
  <c r="N3" i="58" l="1"/>
  <c r="J177" i="58"/>
  <c r="J179" i="58" s="1"/>
  <c r="J181" i="58" s="1"/>
  <c r="I181" i="58" l="1"/>
  <c r="I2" i="58"/>
  <c r="C8" i="15" s="1"/>
  <c r="J127" i="57" l="1"/>
  <c r="J125" i="57"/>
  <c r="J123" i="57"/>
  <c r="J122" i="57"/>
  <c r="G120" i="57"/>
  <c r="F120" i="57"/>
  <c r="C120" i="57"/>
  <c r="J124" i="57" l="1"/>
  <c r="J126" i="57" s="1"/>
  <c r="J128" i="57" s="1"/>
  <c r="I128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89" i="54" l="1"/>
  <c r="J87" i="54"/>
  <c r="J85" i="54"/>
  <c r="J84" i="54"/>
  <c r="I82" i="54"/>
  <c r="H82" i="54"/>
  <c r="G82" i="54"/>
  <c r="F82" i="54"/>
  <c r="D82" i="54"/>
  <c r="C82" i="54"/>
  <c r="J86" i="54" l="1"/>
  <c r="J88" i="54" s="1"/>
  <c r="J90" i="54" s="1"/>
  <c r="I2" i="54" s="1"/>
  <c r="C5" i="15" s="1"/>
  <c r="L3" i="54"/>
  <c r="N3" i="54" s="1"/>
  <c r="I90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<sst xmlns="http://schemas.openxmlformats.org/spreadsheetml/2006/main" count="2164" uniqueCount="246">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</sst>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0"/>
  <sheetViews>
    <sheetView zoomScaleNormal="100" workbookViewId="0">
      <pane ySplit="7" topLeftCell="A69" activePane="bottomLeft" state="frozen"/>
      <selection pane="bottomLeft" activeCell="B79" sqref="B7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SUM(D65:D74)</f>
        <v>4184963</v>
      </c>
      <c r="M1" s="238">
        <v>4357076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J90*-1</f>
        <v>2362770</v>
      </c>
      <c r="J2" s="218"/>
      <c r="L2" s="276">
        <f>SUM(G65:G74)</f>
        <v>86013</v>
      </c>
      <c r="M2" s="238">
        <f>SUM(G65:G74)</f>
        <v>86013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4098950</v>
      </c>
      <c r="M3" s="238">
        <f>M1-M2</f>
        <v>4271063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98">
        <v>43507</v>
      </c>
      <c r="B75" s="99">
        <v>19000655</v>
      </c>
      <c r="C75" s="412">
        <v>12</v>
      </c>
      <c r="D75" s="34">
        <v>1084041</v>
      </c>
      <c r="E75" s="101"/>
      <c r="F75" s="100"/>
      <c r="G75" s="34"/>
      <c r="H75" s="101"/>
      <c r="I75" s="102"/>
      <c r="J75" s="34"/>
    </row>
    <row r="76" spans="1:10" ht="15.75" customHeight="1" x14ac:dyDescent="0.25">
      <c r="A76" s="98">
        <v>43507</v>
      </c>
      <c r="B76" s="99">
        <v>19000672</v>
      </c>
      <c r="C76" s="412">
        <v>1</v>
      </c>
      <c r="D76" s="34">
        <v>113575</v>
      </c>
      <c r="E76" s="101" t="s">
        <v>243</v>
      </c>
      <c r="F76" s="100">
        <v>1</v>
      </c>
      <c r="G76" s="34">
        <v>86013</v>
      </c>
      <c r="H76" s="101"/>
      <c r="I76" s="102"/>
      <c r="J76" s="34"/>
    </row>
    <row r="77" spans="1:10" ht="15.75" customHeight="1" x14ac:dyDescent="0.25">
      <c r="A77" s="98">
        <v>43507</v>
      </c>
      <c r="B77" s="99">
        <v>19000677</v>
      </c>
      <c r="C77" s="412">
        <v>2</v>
      </c>
      <c r="D77" s="34">
        <v>190488</v>
      </c>
      <c r="E77" s="101"/>
      <c r="F77" s="100"/>
      <c r="G77" s="34"/>
      <c r="H77" s="101"/>
      <c r="I77" s="102"/>
      <c r="J77" s="34"/>
    </row>
    <row r="78" spans="1:10" ht="15.75" customHeight="1" x14ac:dyDescent="0.25">
      <c r="A78" s="98">
        <v>43508</v>
      </c>
      <c r="B78" s="99">
        <v>19000714</v>
      </c>
      <c r="C78" s="412">
        <v>2</v>
      </c>
      <c r="D78" s="34">
        <v>176138</v>
      </c>
      <c r="E78" s="101"/>
      <c r="F78" s="100"/>
      <c r="G78" s="34"/>
      <c r="H78" s="101"/>
      <c r="I78" s="102"/>
      <c r="J78" s="34"/>
    </row>
    <row r="79" spans="1:10" ht="15.75" customHeight="1" x14ac:dyDescent="0.25">
      <c r="A79" s="98">
        <v>43508</v>
      </c>
      <c r="B79" s="99">
        <v>19000734</v>
      </c>
      <c r="C79" s="412">
        <v>10</v>
      </c>
      <c r="D79" s="34">
        <v>884541</v>
      </c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2"/>
      <c r="D80" s="34"/>
      <c r="E80" s="101"/>
      <c r="F80" s="100"/>
      <c r="G80" s="34"/>
      <c r="H80" s="101"/>
      <c r="I80" s="102"/>
      <c r="J80" s="34"/>
    </row>
    <row r="81" spans="1:10" x14ac:dyDescent="0.25">
      <c r="A81" s="235"/>
      <c r="B81" s="234"/>
      <c r="C81" s="12"/>
      <c r="D81" s="236"/>
      <c r="E81" s="237"/>
      <c r="F81" s="240"/>
      <c r="G81" s="236"/>
      <c r="H81" s="237"/>
      <c r="I81" s="239"/>
      <c r="J81" s="236"/>
    </row>
    <row r="82" spans="1:10" x14ac:dyDescent="0.25">
      <c r="A82" s="235"/>
      <c r="B82" s="223" t="s">
        <v>11</v>
      </c>
      <c r="C82" s="229">
        <f>SUM(C8:C81)</f>
        <v>451</v>
      </c>
      <c r="D82" s="224">
        <f>SUM(D8:D81)</f>
        <v>40764811</v>
      </c>
      <c r="E82" s="223" t="s">
        <v>11</v>
      </c>
      <c r="F82" s="232">
        <f>SUM(F8:F81)</f>
        <v>33</v>
      </c>
      <c r="G82" s="224">
        <f>SUM(G8:G81)</f>
        <v>3170303</v>
      </c>
      <c r="H82" s="232">
        <f>SUM(H8:H81)</f>
        <v>0</v>
      </c>
      <c r="I82" s="232">
        <f>SUM(I8:I81)</f>
        <v>35231738</v>
      </c>
      <c r="J82" s="5"/>
    </row>
    <row r="83" spans="1:10" x14ac:dyDescent="0.25">
      <c r="A83" s="235"/>
      <c r="B83" s="223"/>
      <c r="C83" s="229"/>
      <c r="D83" s="224"/>
      <c r="E83" s="223"/>
      <c r="F83" s="232"/>
      <c r="G83" s="224"/>
      <c r="H83" s="232"/>
      <c r="I83" s="232"/>
      <c r="J83" s="5"/>
    </row>
    <row r="84" spans="1:10" x14ac:dyDescent="0.25">
      <c r="A84" s="225"/>
      <c r="B84" s="226"/>
      <c r="C84" s="12"/>
      <c r="D84" s="236"/>
      <c r="E84" s="223"/>
      <c r="F84" s="240"/>
      <c r="G84" s="413" t="s">
        <v>12</v>
      </c>
      <c r="H84" s="413"/>
      <c r="I84" s="239"/>
      <c r="J84" s="227">
        <f>SUM(D8:D81)</f>
        <v>40764811</v>
      </c>
    </row>
    <row r="85" spans="1:10" x14ac:dyDescent="0.25">
      <c r="A85" s="235"/>
      <c r="B85" s="234"/>
      <c r="C85" s="12"/>
      <c r="D85" s="236"/>
      <c r="E85" s="237"/>
      <c r="F85" s="240"/>
      <c r="G85" s="413" t="s">
        <v>13</v>
      </c>
      <c r="H85" s="413"/>
      <c r="I85" s="239"/>
      <c r="J85" s="227">
        <f>SUM(G8:G81)</f>
        <v>3170303</v>
      </c>
    </row>
    <row r="86" spans="1:10" x14ac:dyDescent="0.25">
      <c r="A86" s="228"/>
      <c r="B86" s="237"/>
      <c r="C86" s="12"/>
      <c r="D86" s="236"/>
      <c r="E86" s="237"/>
      <c r="F86" s="240"/>
      <c r="G86" s="413" t="s">
        <v>14</v>
      </c>
      <c r="H86" s="413"/>
      <c r="I86" s="41"/>
      <c r="J86" s="229">
        <f>J84-J85</f>
        <v>37594508</v>
      </c>
    </row>
    <row r="87" spans="1:10" x14ac:dyDescent="0.25">
      <c r="A87" s="235"/>
      <c r="B87" s="230"/>
      <c r="C87" s="12"/>
      <c r="D87" s="231"/>
      <c r="E87" s="237"/>
      <c r="F87" s="240"/>
      <c r="G87" s="413" t="s">
        <v>15</v>
      </c>
      <c r="H87" s="413"/>
      <c r="I87" s="239"/>
      <c r="J87" s="227">
        <f>SUM(H8:H81)</f>
        <v>0</v>
      </c>
    </row>
    <row r="88" spans="1:10" x14ac:dyDescent="0.25">
      <c r="A88" s="235"/>
      <c r="B88" s="230"/>
      <c r="C88" s="12"/>
      <c r="D88" s="231"/>
      <c r="E88" s="237"/>
      <c r="F88" s="240"/>
      <c r="G88" s="413" t="s">
        <v>16</v>
      </c>
      <c r="H88" s="413"/>
      <c r="I88" s="239"/>
      <c r="J88" s="227">
        <f>J86+J87</f>
        <v>37594508</v>
      </c>
    </row>
    <row r="89" spans="1:10" x14ac:dyDescent="0.25">
      <c r="A89" s="235"/>
      <c r="B89" s="230"/>
      <c r="C89" s="12"/>
      <c r="D89" s="231"/>
      <c r="E89" s="237"/>
      <c r="F89" s="240"/>
      <c r="G89" s="413" t="s">
        <v>5</v>
      </c>
      <c r="H89" s="413"/>
      <c r="I89" s="239"/>
      <c r="J89" s="227">
        <f>SUM(I8:I81)</f>
        <v>35231738</v>
      </c>
    </row>
    <row r="90" spans="1:10" x14ac:dyDescent="0.25">
      <c r="A90" s="235"/>
      <c r="B90" s="230"/>
      <c r="C90" s="12"/>
      <c r="D90" s="231"/>
      <c r="E90" s="237"/>
      <c r="F90" s="240"/>
      <c r="G90" s="413" t="s">
        <v>31</v>
      </c>
      <c r="H90" s="413"/>
      <c r="I90" s="240" t="str">
        <f>IF(J90&gt;0,"SALDO",IF(J90&lt;0,"PIUTANG",IF(J90=0,"LUNAS")))</f>
        <v>PIUTANG</v>
      </c>
      <c r="J90" s="227">
        <f>J89-J88</f>
        <v>-2362770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0:H90"/>
    <mergeCell ref="G84:H84"/>
    <mergeCell ref="G85:H85"/>
    <mergeCell ref="G86:H86"/>
    <mergeCell ref="G87:H87"/>
    <mergeCell ref="G88:H88"/>
    <mergeCell ref="G89:H89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667538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14</v>
      </c>
      <c r="D23" s="9">
        <f>SUM(D8:D22)</f>
        <v>1647714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1647714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1647714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1647714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-667538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81"/>
  <sheetViews>
    <sheetView workbookViewId="0">
      <pane ySplit="7" topLeftCell="A157" activePane="bottomLeft" state="frozen"/>
      <selection pane="bottomLeft" activeCell="B171" sqref="B17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SUM(D161:D165)</f>
        <v>6607903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J181*-1</f>
        <v>3848795</v>
      </c>
      <c r="J2" s="218"/>
      <c r="L2" s="219">
        <f>SUM(G161:G165)</f>
        <v>393751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6214152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98">
        <v>43508</v>
      </c>
      <c r="B166" s="99">
        <v>19000692</v>
      </c>
      <c r="C166" s="412">
        <v>14</v>
      </c>
      <c r="D166" s="34">
        <v>1505355</v>
      </c>
      <c r="E166" s="99" t="s">
        <v>245</v>
      </c>
      <c r="F166" s="100">
        <v>10</v>
      </c>
      <c r="G166" s="34">
        <v>1220545</v>
      </c>
      <c r="H166" s="102"/>
      <c r="I166" s="102"/>
      <c r="J166" s="34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98">
        <v>43508</v>
      </c>
      <c r="B167" s="99">
        <v>19000697</v>
      </c>
      <c r="C167" s="412">
        <v>5</v>
      </c>
      <c r="D167" s="34">
        <v>496477</v>
      </c>
      <c r="E167" s="99"/>
      <c r="F167" s="100"/>
      <c r="G167" s="34"/>
      <c r="H167" s="102"/>
      <c r="I167" s="102"/>
      <c r="J167" s="34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98">
        <v>43508</v>
      </c>
      <c r="B168" s="99">
        <v>19000704</v>
      </c>
      <c r="C168" s="412">
        <v>2</v>
      </c>
      <c r="D168" s="34">
        <v>188301</v>
      </c>
      <c r="E168" s="99"/>
      <c r="F168" s="100"/>
      <c r="G168" s="34"/>
      <c r="H168" s="102"/>
      <c r="I168" s="102"/>
      <c r="J168" s="34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98">
        <v>43508</v>
      </c>
      <c r="B169" s="99">
        <v>19000719</v>
      </c>
      <c r="C169" s="412">
        <v>15</v>
      </c>
      <c r="D169" s="34">
        <v>1484821</v>
      </c>
      <c r="E169" s="99"/>
      <c r="F169" s="100"/>
      <c r="G169" s="34"/>
      <c r="H169" s="102"/>
      <c r="I169" s="102"/>
      <c r="J169" s="34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98">
        <v>43508</v>
      </c>
      <c r="B170" s="99">
        <v>19000737</v>
      </c>
      <c r="C170" s="412">
        <v>9</v>
      </c>
      <c r="D170" s="34">
        <v>1031025</v>
      </c>
      <c r="E170" s="99"/>
      <c r="F170" s="100"/>
      <c r="G170" s="34"/>
      <c r="H170" s="102"/>
      <c r="I170" s="102"/>
      <c r="J170" s="34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98">
        <v>43508</v>
      </c>
      <c r="B171" s="99">
        <v>19000741</v>
      </c>
      <c r="C171" s="412">
        <v>3</v>
      </c>
      <c r="D171" s="34">
        <v>363361</v>
      </c>
      <c r="E171" s="99"/>
      <c r="F171" s="100"/>
      <c r="G171" s="34"/>
      <c r="H171" s="102"/>
      <c r="I171" s="102"/>
      <c r="J171" s="34"/>
      <c r="K171" s="138"/>
      <c r="L171" s="138"/>
      <c r="M171" s="138"/>
      <c r="N171" s="138"/>
      <c r="O171" s="138"/>
      <c r="P171" s="138"/>
      <c r="Q171" s="138"/>
      <c r="R171" s="138"/>
    </row>
    <row r="172" spans="1:18" x14ac:dyDescent="0.25">
      <c r="A172" s="235"/>
      <c r="B172" s="234"/>
      <c r="C172" s="240"/>
      <c r="D172" s="236"/>
      <c r="E172" s="234"/>
      <c r="F172" s="240"/>
      <c r="G172" s="236"/>
      <c r="H172" s="239"/>
      <c r="I172" s="239"/>
      <c r="J172" s="236"/>
    </row>
    <row r="173" spans="1:18" s="218" customFormat="1" x14ac:dyDescent="0.25">
      <c r="A173" s="226"/>
      <c r="B173" s="223" t="s">
        <v>11</v>
      </c>
      <c r="C173" s="232">
        <f>SUM(C8:C172)</f>
        <v>2099</v>
      </c>
      <c r="D173" s="224">
        <f>SUM(D8:D172)</f>
        <v>226457604</v>
      </c>
      <c r="E173" s="223" t="s">
        <v>11</v>
      </c>
      <c r="F173" s="232">
        <f>SUM(F8:F172)</f>
        <v>179</v>
      </c>
      <c r="G173" s="224">
        <f>SUM(G8:G172)</f>
        <v>19261310</v>
      </c>
      <c r="H173" s="232">
        <f>SUM(H8:H172)</f>
        <v>0</v>
      </c>
      <c r="I173" s="232">
        <f>SUM(I8:I172)</f>
        <v>203347499</v>
      </c>
      <c r="J173" s="224"/>
      <c r="K173" s="220"/>
      <c r="L173" s="220"/>
      <c r="M173" s="220"/>
      <c r="N173" s="220"/>
      <c r="O173" s="220"/>
      <c r="P173" s="220"/>
      <c r="Q173" s="220"/>
      <c r="R173" s="220"/>
    </row>
    <row r="174" spans="1:18" s="218" customFormat="1" x14ac:dyDescent="0.25">
      <c r="A174" s="226"/>
      <c r="B174" s="223"/>
      <c r="C174" s="232"/>
      <c r="D174" s="224"/>
      <c r="E174" s="223"/>
      <c r="F174" s="232"/>
      <c r="G174" s="224"/>
      <c r="H174" s="232"/>
      <c r="I174" s="232"/>
      <c r="J174" s="224"/>
      <c r="K174" s="220"/>
      <c r="M174" s="220"/>
      <c r="N174" s="220"/>
      <c r="O174" s="220"/>
      <c r="P174" s="220"/>
      <c r="Q174" s="220"/>
      <c r="R174" s="220"/>
    </row>
    <row r="175" spans="1:18" x14ac:dyDescent="0.25">
      <c r="A175" s="225"/>
      <c r="B175" s="226"/>
      <c r="C175" s="240"/>
      <c r="D175" s="236"/>
      <c r="E175" s="223"/>
      <c r="F175" s="240"/>
      <c r="G175" s="428" t="s">
        <v>12</v>
      </c>
      <c r="H175" s="429"/>
      <c r="I175" s="236"/>
      <c r="J175" s="227">
        <f>SUM(D8:D172)</f>
        <v>226457604</v>
      </c>
      <c r="P175" s="220"/>
      <c r="Q175" s="220"/>
      <c r="R175" s="233"/>
    </row>
    <row r="176" spans="1:18" x14ac:dyDescent="0.25">
      <c r="A176" s="235"/>
      <c r="B176" s="234"/>
      <c r="C176" s="240"/>
      <c r="D176" s="236"/>
      <c r="E176" s="234"/>
      <c r="F176" s="240"/>
      <c r="G176" s="428" t="s">
        <v>13</v>
      </c>
      <c r="H176" s="429"/>
      <c r="I176" s="237"/>
      <c r="J176" s="227">
        <f>SUM(G8:G172)</f>
        <v>19261310</v>
      </c>
      <c r="R176" s="233"/>
    </row>
    <row r="177" spans="1:18" x14ac:dyDescent="0.25">
      <c r="A177" s="228"/>
      <c r="B177" s="237"/>
      <c r="C177" s="240"/>
      <c r="D177" s="236"/>
      <c r="E177" s="234"/>
      <c r="F177" s="240"/>
      <c r="G177" s="428" t="s">
        <v>14</v>
      </c>
      <c r="H177" s="429"/>
      <c r="I177" s="229"/>
      <c r="J177" s="229">
        <f>J175-J176</f>
        <v>207196294</v>
      </c>
      <c r="L177" s="220"/>
      <c r="R177" s="233"/>
    </row>
    <row r="178" spans="1:18" x14ac:dyDescent="0.25">
      <c r="A178" s="235"/>
      <c r="B178" s="230"/>
      <c r="C178" s="240"/>
      <c r="D178" s="231"/>
      <c r="E178" s="234"/>
      <c r="F178" s="240"/>
      <c r="G178" s="428" t="s">
        <v>15</v>
      </c>
      <c r="H178" s="429"/>
      <c r="I178" s="237"/>
      <c r="J178" s="227">
        <f>SUM(H8:H172)</f>
        <v>0</v>
      </c>
      <c r="R178" s="233"/>
    </row>
    <row r="179" spans="1:18" x14ac:dyDescent="0.25">
      <c r="A179" s="235"/>
      <c r="B179" s="230"/>
      <c r="C179" s="240"/>
      <c r="D179" s="231"/>
      <c r="E179" s="234"/>
      <c r="F179" s="240"/>
      <c r="G179" s="428" t="s">
        <v>16</v>
      </c>
      <c r="H179" s="429"/>
      <c r="I179" s="237"/>
      <c r="J179" s="227">
        <f>J177+J178</f>
        <v>207196294</v>
      </c>
      <c r="R179" s="233"/>
    </row>
    <row r="180" spans="1:18" x14ac:dyDescent="0.25">
      <c r="A180" s="235"/>
      <c r="B180" s="230"/>
      <c r="C180" s="240"/>
      <c r="D180" s="231"/>
      <c r="E180" s="234"/>
      <c r="F180" s="240"/>
      <c r="G180" s="428" t="s">
        <v>5</v>
      </c>
      <c r="H180" s="429"/>
      <c r="I180" s="237"/>
      <c r="J180" s="227">
        <f>SUM(I8:I172)</f>
        <v>203347499</v>
      </c>
      <c r="R180" s="233"/>
    </row>
    <row r="181" spans="1:18" x14ac:dyDescent="0.25">
      <c r="A181" s="235"/>
      <c r="B181" s="230"/>
      <c r="C181" s="240"/>
      <c r="D181" s="231"/>
      <c r="E181" s="234"/>
      <c r="F181" s="240"/>
      <c r="G181" s="428" t="s">
        <v>31</v>
      </c>
      <c r="H181" s="429"/>
      <c r="I181" s="234" t="str">
        <f>IF(J181&gt;0,"SALDO",IF(J181&lt;0,"PIUTANG",IF(J181=0,"LUNAS")))</f>
        <v>PIUTANG</v>
      </c>
      <c r="J181" s="227">
        <f>J180-J179</f>
        <v>-3848795</v>
      </c>
      <c r="R181" s="233"/>
    </row>
  </sheetData>
  <mergeCells count="13">
    <mergeCell ref="G181:H181"/>
    <mergeCell ref="G175:H175"/>
    <mergeCell ref="G176:H176"/>
    <mergeCell ref="G177:H177"/>
    <mergeCell ref="G178:H178"/>
    <mergeCell ref="G179:H179"/>
    <mergeCell ref="G180:H180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34"/>
  <sheetViews>
    <sheetView zoomScaleNormal="100" workbookViewId="0">
      <pane ySplit="7" topLeftCell="A111" activePane="bottomLeft" state="frozen"/>
      <selection pane="bottomLeft" activeCell="B117" sqref="B11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SUM(D94:D108)</f>
        <v>15434428</v>
      </c>
      <c r="N1" s="219">
        <v>16882733</v>
      </c>
      <c r="O1" s="219">
        <f>N1-M1</f>
        <v>1448305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J128*-1</f>
        <v>7136102</v>
      </c>
      <c r="J2" s="218"/>
      <c r="M2" s="219">
        <f>SUM(G94:G108)</f>
        <v>106050</v>
      </c>
      <c r="N2" s="219">
        <v>106050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15328378</v>
      </c>
      <c r="N3" s="219">
        <f>N1-N2</f>
        <v>16776683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98">
        <v>43505</v>
      </c>
      <c r="B110" s="99">
        <v>19000529</v>
      </c>
      <c r="C110" s="100">
        <v>1</v>
      </c>
      <c r="D110" s="34">
        <v>110075</v>
      </c>
      <c r="E110" s="101"/>
      <c r="F110" s="99"/>
      <c r="G110" s="34"/>
      <c r="H110" s="102"/>
      <c r="I110" s="102"/>
      <c r="J110" s="34"/>
      <c r="K110" s="233"/>
      <c r="L110" s="233"/>
      <c r="M110" s="233"/>
      <c r="N110" s="233"/>
      <c r="O110" s="233"/>
      <c r="P110" s="233"/>
    </row>
    <row r="111" spans="1:16" x14ac:dyDescent="0.25">
      <c r="A111" s="98">
        <v>43505</v>
      </c>
      <c r="B111" s="99">
        <v>19000540</v>
      </c>
      <c r="C111" s="100">
        <v>10</v>
      </c>
      <c r="D111" s="34">
        <v>1085847</v>
      </c>
      <c r="E111" s="101"/>
      <c r="F111" s="99"/>
      <c r="G111" s="34"/>
      <c r="H111" s="102"/>
      <c r="I111" s="102"/>
      <c r="J111" s="34"/>
      <c r="K111" s="233"/>
      <c r="L111" s="233"/>
      <c r="M111" s="233"/>
      <c r="N111" s="233"/>
      <c r="O111" s="233"/>
      <c r="P111" s="233"/>
    </row>
    <row r="112" spans="1:16" x14ac:dyDescent="0.25">
      <c r="A112" s="98">
        <v>43505</v>
      </c>
      <c r="B112" s="99">
        <v>19000549</v>
      </c>
      <c r="C112" s="100">
        <v>1</v>
      </c>
      <c r="D112" s="34">
        <v>95025</v>
      </c>
      <c r="E112" s="101"/>
      <c r="F112" s="99"/>
      <c r="G112" s="34"/>
      <c r="H112" s="102"/>
      <c r="I112" s="102"/>
      <c r="J112" s="34"/>
      <c r="K112" s="233"/>
      <c r="L112" s="233"/>
      <c r="M112" s="233"/>
      <c r="N112" s="233"/>
      <c r="O112" s="233"/>
      <c r="P112" s="233"/>
    </row>
    <row r="113" spans="1:16" x14ac:dyDescent="0.25">
      <c r="A113" s="98">
        <v>43505</v>
      </c>
      <c r="B113" s="99">
        <v>19000573</v>
      </c>
      <c r="C113" s="100">
        <v>9</v>
      </c>
      <c r="D113" s="34">
        <v>1014514</v>
      </c>
      <c r="E113" s="101"/>
      <c r="F113" s="99"/>
      <c r="G113" s="34"/>
      <c r="H113" s="102"/>
      <c r="I113" s="102"/>
      <c r="J113" s="34"/>
      <c r="K113" s="233"/>
      <c r="L113" s="233"/>
      <c r="M113" s="233"/>
      <c r="N113" s="233"/>
      <c r="O113" s="233"/>
      <c r="P113" s="233"/>
    </row>
    <row r="114" spans="1:16" x14ac:dyDescent="0.25">
      <c r="A114" s="98">
        <v>43507</v>
      </c>
      <c r="B114" s="99">
        <v>19000648</v>
      </c>
      <c r="C114" s="100">
        <v>8</v>
      </c>
      <c r="D114" s="34">
        <v>849579</v>
      </c>
      <c r="E114" s="101"/>
      <c r="F114" s="99"/>
      <c r="G114" s="34"/>
      <c r="H114" s="102"/>
      <c r="I114" s="102"/>
      <c r="J114" s="34"/>
      <c r="K114" s="233"/>
      <c r="L114" s="233"/>
      <c r="M114" s="233"/>
      <c r="N114" s="233"/>
      <c r="O114" s="233"/>
      <c r="P114" s="233"/>
    </row>
    <row r="115" spans="1:16" x14ac:dyDescent="0.25">
      <c r="A115" s="98">
        <v>43507</v>
      </c>
      <c r="B115" s="99">
        <v>19000675</v>
      </c>
      <c r="C115" s="100">
        <v>14</v>
      </c>
      <c r="D115" s="34">
        <v>1481378</v>
      </c>
      <c r="E115" s="101"/>
      <c r="F115" s="99"/>
      <c r="G115" s="34"/>
      <c r="H115" s="102"/>
      <c r="I115" s="102"/>
      <c r="J115" s="34"/>
      <c r="K115" s="233"/>
      <c r="L115" s="233"/>
      <c r="M115" s="233"/>
      <c r="N115" s="233"/>
      <c r="O115" s="233"/>
      <c r="P115" s="233"/>
    </row>
    <row r="116" spans="1:16" x14ac:dyDescent="0.25">
      <c r="A116" s="98">
        <v>43508</v>
      </c>
      <c r="B116" s="99">
        <v>19000705</v>
      </c>
      <c r="C116" s="100">
        <v>12</v>
      </c>
      <c r="D116" s="34">
        <v>1173958</v>
      </c>
      <c r="E116" s="101"/>
      <c r="F116" s="99"/>
      <c r="G116" s="34"/>
      <c r="H116" s="102"/>
      <c r="I116" s="102"/>
      <c r="J116" s="34"/>
      <c r="K116" s="233"/>
      <c r="L116" s="233"/>
      <c r="M116" s="233"/>
      <c r="N116" s="233"/>
      <c r="O116" s="233"/>
      <c r="P116" s="233"/>
    </row>
    <row r="117" spans="1:16" x14ac:dyDescent="0.25">
      <c r="A117" s="98">
        <v>43508</v>
      </c>
      <c r="B117" s="99">
        <v>19000736</v>
      </c>
      <c r="C117" s="100">
        <v>12</v>
      </c>
      <c r="D117" s="34">
        <v>1325640</v>
      </c>
      <c r="E117" s="101"/>
      <c r="F117" s="99"/>
      <c r="G117" s="34"/>
      <c r="H117" s="102"/>
      <c r="I117" s="102"/>
      <c r="J117" s="34"/>
      <c r="K117" s="233"/>
      <c r="L117" s="233"/>
      <c r="M117" s="233"/>
      <c r="N117" s="233"/>
      <c r="O117" s="233"/>
      <c r="P117" s="233"/>
    </row>
    <row r="118" spans="1:16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33"/>
      <c r="L118" s="233"/>
      <c r="M118" s="233"/>
      <c r="N118" s="233"/>
      <c r="O118" s="233"/>
      <c r="P118" s="233"/>
    </row>
    <row r="119" spans="1:16" x14ac:dyDescent="0.25">
      <c r="A119" s="235"/>
      <c r="B119" s="234"/>
      <c r="C119" s="240"/>
      <c r="D119" s="236"/>
      <c r="E119" s="237"/>
      <c r="F119" s="234"/>
      <c r="G119" s="236"/>
      <c r="H119" s="239"/>
      <c r="I119" s="239"/>
      <c r="J119" s="236"/>
      <c r="K119" s="233"/>
      <c r="L119" s="233"/>
      <c r="M119" s="233"/>
      <c r="N119" s="233"/>
      <c r="O119" s="233"/>
      <c r="P119" s="233"/>
    </row>
    <row r="120" spans="1:16" x14ac:dyDescent="0.25">
      <c r="A120" s="235"/>
      <c r="B120" s="223" t="s">
        <v>11</v>
      </c>
      <c r="C120" s="232">
        <f>SUM(C8:C119)</f>
        <v>922</v>
      </c>
      <c r="D120" s="224"/>
      <c r="E120" s="223" t="s">
        <v>11</v>
      </c>
      <c r="F120" s="223">
        <f>SUM(F8:F119)</f>
        <v>37</v>
      </c>
      <c r="G120" s="224">
        <f>SUM(G8:G119)</f>
        <v>4176477</v>
      </c>
      <c r="H120" s="239"/>
      <c r="I120" s="239"/>
      <c r="J120" s="236"/>
      <c r="K120" s="233"/>
      <c r="L120" s="233"/>
      <c r="M120" s="233"/>
      <c r="N120" s="233"/>
      <c r="O120" s="233"/>
      <c r="P120" s="233"/>
    </row>
    <row r="121" spans="1:16" x14ac:dyDescent="0.25">
      <c r="A121" s="235"/>
      <c r="B121" s="223"/>
      <c r="C121" s="232"/>
      <c r="D121" s="224"/>
      <c r="E121" s="237"/>
      <c r="F121" s="234"/>
      <c r="G121" s="236"/>
      <c r="H121" s="239"/>
      <c r="I121" s="239"/>
      <c r="J121" s="236"/>
      <c r="K121" s="233"/>
      <c r="L121" s="233"/>
      <c r="M121" s="233"/>
      <c r="N121" s="233"/>
      <c r="O121" s="233"/>
      <c r="P121" s="233"/>
    </row>
    <row r="122" spans="1:16" x14ac:dyDescent="0.25">
      <c r="A122" s="225"/>
      <c r="B122" s="226"/>
      <c r="C122" s="240"/>
      <c r="D122" s="236"/>
      <c r="E122" s="223"/>
      <c r="F122" s="234"/>
      <c r="G122" s="413" t="s">
        <v>12</v>
      </c>
      <c r="H122" s="413"/>
      <c r="I122" s="239"/>
      <c r="J122" s="227">
        <f>SUM(D8:D119)</f>
        <v>98375291</v>
      </c>
      <c r="K122" s="233"/>
      <c r="L122" s="233"/>
      <c r="M122" s="233"/>
      <c r="N122" s="233"/>
      <c r="O122" s="233"/>
      <c r="P122" s="233"/>
    </row>
    <row r="123" spans="1:16" x14ac:dyDescent="0.25">
      <c r="A123" s="235"/>
      <c r="B123" s="234"/>
      <c r="C123" s="240"/>
      <c r="D123" s="236"/>
      <c r="E123" s="223"/>
      <c r="F123" s="234"/>
      <c r="G123" s="413" t="s">
        <v>13</v>
      </c>
      <c r="H123" s="413"/>
      <c r="I123" s="239"/>
      <c r="J123" s="227">
        <f>SUM(G8:G119)</f>
        <v>4176477</v>
      </c>
    </row>
    <row r="124" spans="1:16" x14ac:dyDescent="0.25">
      <c r="A124" s="228"/>
      <c r="B124" s="237"/>
      <c r="C124" s="240"/>
      <c r="D124" s="236"/>
      <c r="E124" s="237"/>
      <c r="F124" s="234"/>
      <c r="G124" s="413" t="s">
        <v>14</v>
      </c>
      <c r="H124" s="413"/>
      <c r="I124" s="41"/>
      <c r="J124" s="229">
        <f>J122-J123</f>
        <v>94198814</v>
      </c>
    </row>
    <row r="125" spans="1:16" x14ac:dyDescent="0.25">
      <c r="A125" s="235"/>
      <c r="B125" s="230"/>
      <c r="C125" s="240"/>
      <c r="D125" s="231"/>
      <c r="E125" s="237"/>
      <c r="F125" s="223"/>
      <c r="G125" s="413" t="s">
        <v>15</v>
      </c>
      <c r="H125" s="413"/>
      <c r="I125" s="239"/>
      <c r="J125" s="227">
        <f>SUM(H8:H121)</f>
        <v>0</v>
      </c>
    </row>
    <row r="126" spans="1:16" x14ac:dyDescent="0.25">
      <c r="A126" s="235"/>
      <c r="B126" s="230"/>
      <c r="C126" s="240"/>
      <c r="D126" s="231"/>
      <c r="E126" s="237"/>
      <c r="F126" s="223"/>
      <c r="G126" s="413" t="s">
        <v>16</v>
      </c>
      <c r="H126" s="413"/>
      <c r="I126" s="239"/>
      <c r="J126" s="227">
        <f>J124+J125</f>
        <v>94198814</v>
      </c>
    </row>
    <row r="127" spans="1:16" x14ac:dyDescent="0.25">
      <c r="A127" s="235"/>
      <c r="B127" s="230"/>
      <c r="C127" s="240"/>
      <c r="D127" s="231"/>
      <c r="E127" s="237"/>
      <c r="F127" s="234"/>
      <c r="G127" s="413" t="s">
        <v>5</v>
      </c>
      <c r="H127" s="413"/>
      <c r="I127" s="239"/>
      <c r="J127" s="227">
        <f>SUM(I8:I121)</f>
        <v>87062712</v>
      </c>
    </row>
    <row r="128" spans="1:16" x14ac:dyDescent="0.25">
      <c r="A128" s="235"/>
      <c r="B128" s="230"/>
      <c r="C128" s="240"/>
      <c r="D128" s="231"/>
      <c r="E128" s="237"/>
      <c r="F128" s="234"/>
      <c r="G128" s="413" t="s">
        <v>31</v>
      </c>
      <c r="H128" s="413"/>
      <c r="I128" s="240" t="str">
        <f>IF(J128&gt;0,"SALDO",IF(J128&lt;0,"PIUTANG",IF(J128=0,"LUNAS")))</f>
        <v>PIUTANG</v>
      </c>
      <c r="J128" s="227">
        <f>J127-J126</f>
        <v>-7136102</v>
      </c>
    </row>
    <row r="129" spans="3:16" x14ac:dyDescent="0.25">
      <c r="F129" s="219"/>
      <c r="G129" s="219"/>
      <c r="J129" s="219"/>
    </row>
    <row r="130" spans="3:16" x14ac:dyDescent="0.25">
      <c r="C130" s="219"/>
      <c r="D130" s="219"/>
      <c r="F130" s="219"/>
      <c r="G130" s="219"/>
      <c r="J130" s="219"/>
      <c r="L130" s="233"/>
      <c r="M130" s="233"/>
      <c r="N130" s="233"/>
      <c r="O130" s="233"/>
      <c r="P130" s="233"/>
    </row>
    <row r="131" spans="3:16" x14ac:dyDescent="0.25">
      <c r="C131" s="219"/>
      <c r="D131" s="219"/>
      <c r="F131" s="219"/>
      <c r="G131" s="219"/>
      <c r="J131" s="219"/>
      <c r="L131" s="233"/>
      <c r="M131" s="233"/>
      <c r="N131" s="233"/>
      <c r="O131" s="233"/>
      <c r="P131" s="233"/>
    </row>
    <row r="132" spans="3:16" x14ac:dyDescent="0.25">
      <c r="C132" s="219"/>
      <c r="D132" s="219"/>
      <c r="F132" s="219"/>
      <c r="G132" s="219"/>
      <c r="J132" s="219"/>
      <c r="L132" s="233"/>
      <c r="M132" s="233"/>
      <c r="N132" s="233"/>
      <c r="O132" s="233"/>
      <c r="P132" s="233"/>
    </row>
    <row r="133" spans="3:16" x14ac:dyDescent="0.25">
      <c r="C133" s="219"/>
      <c r="D133" s="219"/>
      <c r="F133" s="219"/>
      <c r="G133" s="219"/>
      <c r="J133" s="219"/>
      <c r="L133" s="233"/>
      <c r="M133" s="233"/>
      <c r="N133" s="233"/>
      <c r="O133" s="233"/>
      <c r="P133" s="233"/>
    </row>
    <row r="134" spans="3:16" x14ac:dyDescent="0.25">
      <c r="C134" s="219"/>
      <c r="D134" s="219"/>
      <c r="L134" s="233"/>
      <c r="M134" s="233"/>
      <c r="N134" s="233"/>
      <c r="O134" s="233"/>
      <c r="P134" s="233"/>
    </row>
  </sheetData>
  <mergeCells count="15">
    <mergeCell ref="G128:H128"/>
    <mergeCell ref="G122:H122"/>
    <mergeCell ref="G123:H123"/>
    <mergeCell ref="G124:H124"/>
    <mergeCell ref="G125:H125"/>
    <mergeCell ref="G126:H126"/>
    <mergeCell ref="G127:H12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72" activePane="bottomLeft" state="frozen"/>
      <selection pane="bottomLeft" activeCell="H76" sqref="H7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SUM(D61:D73)</f>
        <v>1095705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270810</v>
      </c>
      <c r="J2" s="218"/>
      <c r="L2" s="219">
        <f>SUM(G61:G72)</f>
        <v>72000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1023705</v>
      </c>
      <c r="M3" s="219">
        <v>53505</v>
      </c>
      <c r="N3" s="238">
        <f>L3+M3</f>
        <v>1077210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98">
        <v>43505</v>
      </c>
      <c r="B74" s="99">
        <v>19000166</v>
      </c>
      <c r="C74" s="100">
        <v>1</v>
      </c>
      <c r="D74" s="34">
        <v>36330</v>
      </c>
      <c r="E74" s="101"/>
      <c r="F74" s="99"/>
      <c r="G74" s="34"/>
      <c r="H74" s="102"/>
      <c r="I74" s="102"/>
      <c r="J74" s="34"/>
    </row>
    <row r="75" spans="1:10" x14ac:dyDescent="0.25">
      <c r="A75" s="98">
        <v>43505</v>
      </c>
      <c r="B75" s="99">
        <v>19000167</v>
      </c>
      <c r="C75" s="100">
        <v>1</v>
      </c>
      <c r="D75" s="34">
        <v>36750</v>
      </c>
      <c r="E75" s="101"/>
      <c r="F75" s="99"/>
      <c r="G75" s="34"/>
      <c r="H75" s="102"/>
      <c r="I75" s="102"/>
      <c r="J75" s="34"/>
    </row>
    <row r="76" spans="1:10" x14ac:dyDescent="0.25">
      <c r="A76" s="98">
        <v>43507</v>
      </c>
      <c r="B76" s="99">
        <v>19000182</v>
      </c>
      <c r="C76" s="100">
        <v>2</v>
      </c>
      <c r="D76" s="34">
        <v>72195</v>
      </c>
      <c r="E76" s="101"/>
      <c r="F76" s="99"/>
      <c r="G76" s="34"/>
      <c r="H76" s="102"/>
      <c r="I76" s="102"/>
      <c r="J76" s="34"/>
    </row>
    <row r="77" spans="1:10" x14ac:dyDescent="0.25">
      <c r="A77" s="98">
        <v>43507</v>
      </c>
      <c r="B77" s="99">
        <v>19000183</v>
      </c>
      <c r="C77" s="100">
        <v>1</v>
      </c>
      <c r="D77" s="34">
        <v>24375</v>
      </c>
      <c r="E77" s="101"/>
      <c r="F77" s="99"/>
      <c r="G77" s="34"/>
      <c r="H77" s="102"/>
      <c r="I77" s="102"/>
      <c r="J77" s="34"/>
    </row>
    <row r="78" spans="1:10" x14ac:dyDescent="0.25">
      <c r="A78" s="98">
        <v>43508</v>
      </c>
      <c r="B78" s="99">
        <v>19000190</v>
      </c>
      <c r="C78" s="100">
        <v>2</v>
      </c>
      <c r="D78" s="34">
        <v>101160</v>
      </c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153</v>
      </c>
      <c r="D84" s="224"/>
      <c r="E84" s="223" t="s">
        <v>11</v>
      </c>
      <c r="F84" s="223">
        <f>SUM(F8:F83)</f>
        <v>6</v>
      </c>
      <c r="G84" s="224">
        <f>SUM(G8:G83)</f>
        <v>339030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7109310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339030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6770280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6770280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6499470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-270810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9"/>
  <sheetViews>
    <sheetView workbookViewId="0">
      <pane ySplit="7" topLeftCell="A22" activePane="bottomLeft" state="frozen"/>
      <selection pane="bottomLeft" activeCell="H27" sqref="H2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SUM(D25:D27)</f>
        <v>1682018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J39*-1</f>
        <v>2730797</v>
      </c>
      <c r="J2" s="218"/>
      <c r="L2" s="238">
        <f>SUM(G25:G27)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1682018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98">
        <v>43502</v>
      </c>
      <c r="B25" s="99">
        <v>19000413</v>
      </c>
      <c r="C25" s="253">
        <v>13</v>
      </c>
      <c r="D25" s="34">
        <v>1497743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>
        <v>43503</v>
      </c>
      <c r="B26" s="99">
        <v>19000448</v>
      </c>
      <c r="C26" s="253">
        <v>1</v>
      </c>
      <c r="D26" s="34">
        <v>92575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43504</v>
      </c>
      <c r="B27" s="99">
        <v>19000476</v>
      </c>
      <c r="C27" s="253">
        <v>1</v>
      </c>
      <c r="D27" s="34">
        <v>91700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98">
        <v>43508</v>
      </c>
      <c r="B28" s="99">
        <v>19000742</v>
      </c>
      <c r="C28" s="253">
        <v>10</v>
      </c>
      <c r="D28" s="34">
        <v>1048779</v>
      </c>
      <c r="E28" s="101"/>
      <c r="F28" s="99"/>
      <c r="G28" s="34"/>
      <c r="H28" s="101"/>
      <c r="I28" s="102"/>
      <c r="J28" s="34"/>
      <c r="L28" s="238"/>
    </row>
    <row r="29" spans="1:12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x14ac:dyDescent="0.25">
      <c r="A30" s="235"/>
      <c r="B30" s="234"/>
      <c r="C30" s="26"/>
      <c r="D30" s="236"/>
      <c r="E30" s="237"/>
      <c r="F30" s="234"/>
      <c r="G30" s="236"/>
      <c r="H30" s="237"/>
      <c r="I30" s="239"/>
      <c r="J30" s="236"/>
    </row>
    <row r="31" spans="1:12" x14ac:dyDescent="0.25">
      <c r="A31" s="235"/>
      <c r="B31" s="223" t="s">
        <v>11</v>
      </c>
      <c r="C31" s="27">
        <f>SUM(C8:C30)</f>
        <v>137</v>
      </c>
      <c r="D31" s="224"/>
      <c r="E31" s="223" t="s">
        <v>11</v>
      </c>
      <c r="F31" s="223">
        <f>SUM(F8:F30)</f>
        <v>8</v>
      </c>
      <c r="G31" s="5"/>
      <c r="H31" s="234"/>
      <c r="I31" s="240"/>
      <c r="J31" s="5"/>
    </row>
    <row r="32" spans="1:12" x14ac:dyDescent="0.25">
      <c r="A32" s="235"/>
      <c r="B32" s="223"/>
      <c r="C32" s="27"/>
      <c r="D32" s="224"/>
      <c r="E32" s="223"/>
      <c r="F32" s="223"/>
      <c r="G32" s="32"/>
      <c r="H32" s="33"/>
      <c r="I32" s="240"/>
      <c r="J32" s="5"/>
    </row>
    <row r="33" spans="1:10" x14ac:dyDescent="0.25">
      <c r="A33" s="225"/>
      <c r="B33" s="226"/>
      <c r="C33" s="26"/>
      <c r="D33" s="236"/>
      <c r="E33" s="223"/>
      <c r="F33" s="234"/>
      <c r="G33" s="413" t="s">
        <v>12</v>
      </c>
      <c r="H33" s="413"/>
      <c r="I33" s="239"/>
      <c r="J33" s="227">
        <f>SUM(D8:D30)</f>
        <v>15355395</v>
      </c>
    </row>
    <row r="34" spans="1:10" x14ac:dyDescent="0.25">
      <c r="A34" s="235"/>
      <c r="B34" s="234"/>
      <c r="C34" s="26"/>
      <c r="D34" s="236"/>
      <c r="E34" s="237"/>
      <c r="F34" s="234"/>
      <c r="G34" s="413" t="s">
        <v>13</v>
      </c>
      <c r="H34" s="413"/>
      <c r="I34" s="239"/>
      <c r="J34" s="227">
        <f>SUM(G8:G30)</f>
        <v>537950</v>
      </c>
    </row>
    <row r="35" spans="1:10" x14ac:dyDescent="0.25">
      <c r="A35" s="228"/>
      <c r="B35" s="237"/>
      <c r="C35" s="26"/>
      <c r="D35" s="236"/>
      <c r="E35" s="237"/>
      <c r="F35" s="234"/>
      <c r="G35" s="413" t="s">
        <v>14</v>
      </c>
      <c r="H35" s="413"/>
      <c r="I35" s="41"/>
      <c r="J35" s="229">
        <f>J33-J34</f>
        <v>14817445</v>
      </c>
    </row>
    <row r="36" spans="1:10" x14ac:dyDescent="0.25">
      <c r="A36" s="235"/>
      <c r="B36" s="230"/>
      <c r="C36" s="26"/>
      <c r="D36" s="231"/>
      <c r="E36" s="237"/>
      <c r="F36" s="234"/>
      <c r="G36" s="413" t="s">
        <v>15</v>
      </c>
      <c r="H36" s="413"/>
      <c r="I36" s="239"/>
      <c r="J36" s="227">
        <f>SUM(H8:H31)</f>
        <v>0</v>
      </c>
    </row>
    <row r="37" spans="1:10" x14ac:dyDescent="0.25">
      <c r="A37" s="235"/>
      <c r="B37" s="230"/>
      <c r="C37" s="26"/>
      <c r="D37" s="231"/>
      <c r="E37" s="237"/>
      <c r="F37" s="234"/>
      <c r="G37" s="413" t="s">
        <v>16</v>
      </c>
      <c r="H37" s="413"/>
      <c r="I37" s="239"/>
      <c r="J37" s="227">
        <f>J35+J36</f>
        <v>14817445</v>
      </c>
    </row>
    <row r="38" spans="1:10" x14ac:dyDescent="0.25">
      <c r="A38" s="235"/>
      <c r="B38" s="230"/>
      <c r="C38" s="26"/>
      <c r="D38" s="231"/>
      <c r="E38" s="237"/>
      <c r="F38" s="234"/>
      <c r="G38" s="413" t="s">
        <v>5</v>
      </c>
      <c r="H38" s="413"/>
      <c r="I38" s="239"/>
      <c r="J38" s="227">
        <f>SUM(I8:I31)</f>
        <v>12086648</v>
      </c>
    </row>
    <row r="39" spans="1:10" x14ac:dyDescent="0.25">
      <c r="A39" s="235"/>
      <c r="B39" s="230"/>
      <c r="C39" s="26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-2730797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G85" sqref="G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1613467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1501</v>
      </c>
      <c r="D92" s="224"/>
      <c r="E92" s="223" t="s">
        <v>11</v>
      </c>
      <c r="F92" s="223">
        <f>SUM(F8:F91)</f>
        <v>250</v>
      </c>
      <c r="G92" s="224">
        <f>SUM(G8:G91)</f>
        <v>26304958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156775601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26304958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130470643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130470643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128857176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-1613467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L29" sqref="L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6" activePane="bottomLeft" state="frozen"/>
      <selection pane="bottomLeft" activeCell="J29" sqref="J2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1573316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245">
        <v>100000</v>
      </c>
      <c r="I27" s="245">
        <v>1519000</v>
      </c>
      <c r="J27" s="246" t="s">
        <v>17</v>
      </c>
    </row>
    <row r="28" spans="1:10" x14ac:dyDescent="0.25">
      <c r="A28" s="4">
        <v>43507</v>
      </c>
      <c r="B28" s="3"/>
      <c r="C28" s="40"/>
      <c r="D28" s="6"/>
      <c r="E28" s="7" t="s">
        <v>242</v>
      </c>
      <c r="F28" s="40">
        <v>5</v>
      </c>
      <c r="G28" s="6">
        <v>348776</v>
      </c>
      <c r="H28" s="39"/>
      <c r="I28" s="39"/>
      <c r="J28" s="6"/>
    </row>
    <row r="29" spans="1:10" x14ac:dyDescent="0.25">
      <c r="A29" s="4">
        <v>43508</v>
      </c>
      <c r="B29" s="3">
        <v>19000721</v>
      </c>
      <c r="C29" s="40">
        <v>26</v>
      </c>
      <c r="D29" s="6">
        <v>2742385</v>
      </c>
      <c r="E29" s="7"/>
      <c r="F29" s="40"/>
      <c r="G29" s="6"/>
      <c r="H29" s="39">
        <v>80000</v>
      </c>
      <c r="I29" s="39">
        <v>2000000</v>
      </c>
      <c r="J29" s="6" t="s">
        <v>17</v>
      </c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117</v>
      </c>
      <c r="D32" s="9">
        <f>SUM(D7:D31)</f>
        <v>11906506</v>
      </c>
      <c r="E32" s="8" t="s">
        <v>11</v>
      </c>
      <c r="F32" s="77">
        <f>SUM(F7:F31)</f>
        <v>30</v>
      </c>
      <c r="G32" s="9">
        <f>SUM(G7:G31)</f>
        <v>2886190</v>
      </c>
      <c r="H32" s="77">
        <f>SUM(H7:H31)</f>
        <v>1147000</v>
      </c>
      <c r="I32" s="77">
        <f>SUM(I7:I31)</f>
        <v>8594000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11906506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2886190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9020316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1147000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10167316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8594000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-1573316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8" sqref="E18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ST'!A65</f>
        <v>43500</v>
      </c>
      <c r="C5" s="281">
        <f>'Taufik ST'!I2</f>
        <v>2362770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667538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Bandros!$A$141</f>
        <v>43502</v>
      </c>
      <c r="C8" s="281">
        <f>Bandros!I2</f>
        <v>3848795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1613467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Azalea!A27</f>
        <v>43486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ESP!A94</f>
        <v>43498</v>
      </c>
      <c r="C11" s="281">
        <f>ESP!I2</f>
        <v>7136102</v>
      </c>
      <c r="E11" s="289"/>
    </row>
    <row r="12" spans="1:5" s="267" customFormat="1" ht="18.75" customHeight="1" x14ac:dyDescent="0.25">
      <c r="A12" s="185" t="s">
        <v>200</v>
      </c>
      <c r="B12" s="184">
        <f>Yuan!A25</f>
        <v>43502</v>
      </c>
      <c r="C12" s="281">
        <f>Yuan!I2</f>
        <v>2730797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1573316</v>
      </c>
      <c r="E20" s="288"/>
    </row>
    <row r="21" spans="1:5" s="267" customFormat="1" ht="18.75" customHeight="1" x14ac:dyDescent="0.25">
      <c r="A21" s="185" t="s">
        <v>211</v>
      </c>
      <c r="B21" s="184">
        <f>'Sale ESP'!A61</f>
        <v>43498</v>
      </c>
      <c r="C21" s="281">
        <f>'Sale ESP'!I2</f>
        <v>270810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21414817.5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2019-02-12T11:13:45Z</dcterms:modified>
</cp:coreProperties>
</file>