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70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Bentang!$A$1:$J$100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ST'!$A$5:$J$93</definedName>
    <definedName name="_xlnm.Print_Area" localSheetId="28">Widya!$A$1:$J$25</definedName>
    <definedName name="_xlnm.Print_Area" localSheetId="7">Yuan!$N$8:$N$34</definedName>
  </definedNames>
  <calcPr calcId="144525"/>
</workbook>
</file>

<file path=xl/calcChain.xml><?xml version="1.0" encoding="utf-8"?>
<calcChain xmlns="http://schemas.openxmlformats.org/spreadsheetml/2006/main">
  <c r="L2" i="61" l="1"/>
  <c r="L1" i="61"/>
  <c r="L2" i="58"/>
  <c r="L1" i="58"/>
  <c r="M2" i="54" l="1"/>
  <c r="L2" i="54"/>
  <c r="L1" i="54"/>
  <c r="L63" i="64" l="1"/>
  <c r="L62" i="64"/>
  <c r="L1" i="64"/>
  <c r="L2" i="64"/>
  <c r="M2" i="57" l="1"/>
  <c r="M1" i="57"/>
  <c r="B21" i="15" l="1"/>
  <c r="B18" i="15"/>
  <c r="B12" i="15"/>
  <c r="B11" i="15"/>
  <c r="B10" i="15"/>
  <c r="B9" i="15"/>
  <c r="B8" i="15"/>
  <c r="B6" i="15"/>
  <c r="B5" i="15"/>
  <c r="L1" i="2" l="1"/>
  <c r="L3" i="2"/>
  <c r="L25" i="56" l="1"/>
  <c r="M114" i="58" l="1"/>
  <c r="M113" i="58"/>
  <c r="L2" i="12" l="1"/>
  <c r="L1" i="12"/>
  <c r="L2" i="2"/>
  <c r="I32" i="5" l="1"/>
  <c r="L3" i="64" l="1"/>
  <c r="J87" i="64"/>
  <c r="J86" i="64"/>
  <c r="N2" i="16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40" i="61" l="1"/>
  <c r="J38" i="61"/>
  <c r="J36" i="61"/>
  <c r="J35" i="61"/>
  <c r="F33" i="61"/>
  <c r="C33" i="61"/>
  <c r="J37" i="61" l="1"/>
  <c r="J39" i="61" s="1"/>
  <c r="J41" i="61" s="1"/>
  <c r="I41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90" i="58" l="1"/>
  <c r="J188" i="58"/>
  <c r="J186" i="58"/>
  <c r="J185" i="58"/>
  <c r="I183" i="58"/>
  <c r="H183" i="58"/>
  <c r="G183" i="58"/>
  <c r="F183" i="58"/>
  <c r="D183" i="58"/>
  <c r="C183" i="58"/>
  <c r="M3" i="58"/>
  <c r="N3" i="58" l="1"/>
  <c r="J187" i="58"/>
  <c r="J189" i="58" s="1"/>
  <c r="J191" i="58" s="1"/>
  <c r="I191" i="58" l="1"/>
  <c r="I2" i="58"/>
  <c r="C8" i="15" s="1"/>
  <c r="J130" i="57" l="1"/>
  <c r="J128" i="57"/>
  <c r="J126" i="57"/>
  <c r="J125" i="57"/>
  <c r="G123" i="57"/>
  <c r="F123" i="57"/>
  <c r="C123" i="57"/>
  <c r="J127" i="57" l="1"/>
  <c r="J129" i="57" s="1"/>
  <c r="J131" i="57" s="1"/>
  <c r="I131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C10" i="15" s="1"/>
  <c r="J99" i="55"/>
  <c r="J97" i="55"/>
  <c r="J95" i="55"/>
  <c r="J94" i="55"/>
  <c r="G92" i="55"/>
  <c r="F92" i="55"/>
  <c r="C92" i="55"/>
  <c r="M1" i="56" l="1"/>
  <c r="J96" i="55"/>
  <c r="J98" i="55" s="1"/>
  <c r="J100" i="55" s="1"/>
  <c r="I100" i="55" s="1"/>
  <c r="I2" i="55" l="1"/>
  <c r="C9" i="15" s="1"/>
  <c r="I42" i="30" l="1"/>
  <c r="I44" i="30"/>
  <c r="I37" i="18" l="1"/>
  <c r="I39" i="18"/>
  <c r="L3" i="12" l="1"/>
  <c r="B17" i="15" l="1"/>
  <c r="B14" i="15"/>
  <c r="J92" i="54" l="1"/>
  <c r="J90" i="54"/>
  <c r="J88" i="54"/>
  <c r="J87" i="54"/>
  <c r="I85" i="54"/>
  <c r="H85" i="54"/>
  <c r="G85" i="54"/>
  <c r="F85" i="54"/>
  <c r="D85" i="54"/>
  <c r="C85" i="54"/>
  <c r="J89" i="54" l="1"/>
  <c r="J91" i="54" s="1"/>
  <c r="J93" i="54" s="1"/>
  <c r="I2" i="54" s="1"/>
  <c r="C5" i="15" s="1"/>
  <c r="L3" i="54"/>
  <c r="N3" i="54" s="1"/>
  <c r="I93" i="54" l="1"/>
  <c r="J235" i="35" l="1"/>
  <c r="J239" i="35"/>
  <c r="J237" i="35"/>
  <c r="J234" i="35"/>
  <c r="G232" i="35"/>
  <c r="F232" i="35"/>
  <c r="J236" i="35" l="1"/>
  <c r="J238" i="35" s="1"/>
  <c r="J240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2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40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<sst xmlns="http://schemas.openxmlformats.org/spreadsheetml/2006/main" count="2168" uniqueCount="248">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</sst>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93"/>
  <sheetViews>
    <sheetView zoomScaleNormal="100" workbookViewId="0">
      <pane ySplit="7" topLeftCell="A78" activePane="bottomLeft" state="frozen"/>
      <selection pane="bottomLeft" activeCell="E80" sqref="E80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3" t="s">
        <v>22</v>
      </c>
      <c r="G1" s="413"/>
      <c r="H1" s="413"/>
      <c r="I1" s="220" t="s">
        <v>20</v>
      </c>
      <c r="J1" s="218"/>
      <c r="L1" s="275">
        <f>SUM(D65:D74)</f>
        <v>4184963</v>
      </c>
      <c r="M1" s="238">
        <v>4357076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3" t="s">
        <v>21</v>
      </c>
      <c r="G2" s="413"/>
      <c r="H2" s="413"/>
      <c r="I2" s="220">
        <f>J93*-1</f>
        <v>2755208</v>
      </c>
      <c r="J2" s="218"/>
      <c r="L2" s="276">
        <f>SUM(G65:G74)</f>
        <v>86013</v>
      </c>
      <c r="M2" s="238">
        <f>SUM(G65:G74)</f>
        <v>86013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4098950</v>
      </c>
      <c r="M3" s="238">
        <f>M1-M2</f>
        <v>4271063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4" t="s">
        <v>59</v>
      </c>
      <c r="B5" s="414"/>
      <c r="C5" s="414"/>
      <c r="D5" s="414"/>
      <c r="E5" s="414"/>
      <c r="F5" s="414"/>
      <c r="G5" s="414"/>
      <c r="H5" s="414"/>
      <c r="I5" s="414"/>
      <c r="J5" s="414"/>
      <c r="L5" s="274"/>
      <c r="M5" s="238"/>
      <c r="N5" s="238"/>
      <c r="O5" s="238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5" x14ac:dyDescent="0.25">
      <c r="A7" s="415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6"/>
      <c r="I7" s="417"/>
      <c r="J7" s="418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98">
        <v>43507</v>
      </c>
      <c r="B75" s="99">
        <v>19000655</v>
      </c>
      <c r="C75" s="412">
        <v>12</v>
      </c>
      <c r="D75" s="34">
        <v>1084041</v>
      </c>
      <c r="E75" s="101"/>
      <c r="F75" s="100"/>
      <c r="G75" s="34"/>
      <c r="H75" s="101"/>
      <c r="I75" s="102"/>
      <c r="J75" s="34"/>
    </row>
    <row r="76" spans="1:10" ht="15.75" customHeight="1" x14ac:dyDescent="0.25">
      <c r="A76" s="98">
        <v>43507</v>
      </c>
      <c r="B76" s="99">
        <v>19000672</v>
      </c>
      <c r="C76" s="412">
        <v>1</v>
      </c>
      <c r="D76" s="34">
        <v>113575</v>
      </c>
      <c r="E76" s="101" t="s">
        <v>243</v>
      </c>
      <c r="F76" s="100">
        <v>1</v>
      </c>
      <c r="G76" s="34">
        <v>86013</v>
      </c>
      <c r="H76" s="101"/>
      <c r="I76" s="102"/>
      <c r="J76" s="34"/>
    </row>
    <row r="77" spans="1:10" ht="15.75" customHeight="1" x14ac:dyDescent="0.25">
      <c r="A77" s="98">
        <v>43507</v>
      </c>
      <c r="B77" s="99">
        <v>19000677</v>
      </c>
      <c r="C77" s="412">
        <v>2</v>
      </c>
      <c r="D77" s="34">
        <v>190488</v>
      </c>
      <c r="E77" s="101"/>
      <c r="F77" s="100"/>
      <c r="G77" s="34"/>
      <c r="H77" s="101"/>
      <c r="I77" s="102"/>
      <c r="J77" s="34"/>
    </row>
    <row r="78" spans="1:10" ht="15.75" customHeight="1" x14ac:dyDescent="0.25">
      <c r="A78" s="98">
        <v>43508</v>
      </c>
      <c r="B78" s="99">
        <v>19000714</v>
      </c>
      <c r="C78" s="412">
        <v>2</v>
      </c>
      <c r="D78" s="34">
        <v>176138</v>
      </c>
      <c r="E78" s="101"/>
      <c r="F78" s="100"/>
      <c r="G78" s="34"/>
      <c r="H78" s="101"/>
      <c r="I78" s="102"/>
      <c r="J78" s="34"/>
    </row>
    <row r="79" spans="1:10" ht="15.75" customHeight="1" x14ac:dyDescent="0.25">
      <c r="A79" s="98">
        <v>43508</v>
      </c>
      <c r="B79" s="99">
        <v>19000734</v>
      </c>
      <c r="C79" s="412">
        <v>10</v>
      </c>
      <c r="D79" s="34">
        <v>884541</v>
      </c>
      <c r="E79" s="101"/>
      <c r="F79" s="100"/>
      <c r="G79" s="34"/>
      <c r="H79" s="101"/>
      <c r="I79" s="102"/>
      <c r="J79" s="34"/>
    </row>
    <row r="80" spans="1:10" ht="15.75" customHeight="1" x14ac:dyDescent="0.25">
      <c r="A80" s="98">
        <v>43509</v>
      </c>
      <c r="B80" s="99">
        <v>19000768</v>
      </c>
      <c r="C80" s="412">
        <v>7</v>
      </c>
      <c r="D80" s="34">
        <v>676114</v>
      </c>
      <c r="E80" s="101" t="s">
        <v>246</v>
      </c>
      <c r="F80" s="100">
        <v>4</v>
      </c>
      <c r="G80" s="34">
        <v>375726</v>
      </c>
      <c r="H80" s="101"/>
      <c r="I80" s="102"/>
      <c r="J80" s="34"/>
    </row>
    <row r="81" spans="1:10" ht="15.75" customHeight="1" x14ac:dyDescent="0.25">
      <c r="A81" s="98">
        <v>43509</v>
      </c>
      <c r="B81" s="99">
        <v>19000786</v>
      </c>
      <c r="C81" s="412">
        <v>1</v>
      </c>
      <c r="D81" s="34">
        <v>92050</v>
      </c>
      <c r="E81" s="101"/>
      <c r="F81" s="100"/>
      <c r="G81" s="34"/>
      <c r="H81" s="101"/>
      <c r="I81" s="102"/>
      <c r="J81" s="34"/>
    </row>
    <row r="82" spans="1:10" ht="15.75" customHeight="1" x14ac:dyDescent="0.25">
      <c r="A82" s="98"/>
      <c r="B82" s="99"/>
      <c r="C82" s="412"/>
      <c r="D82" s="34"/>
      <c r="E82" s="101"/>
      <c r="F82" s="100"/>
      <c r="G82" s="34"/>
      <c r="H82" s="101"/>
      <c r="I82" s="102"/>
      <c r="J82" s="34"/>
    </row>
    <row r="83" spans="1:10" ht="15.75" customHeight="1" x14ac:dyDescent="0.25">
      <c r="A83" s="98"/>
      <c r="B83" s="99"/>
      <c r="C83" s="412"/>
      <c r="D83" s="34"/>
      <c r="E83" s="101"/>
      <c r="F83" s="100"/>
      <c r="G83" s="34"/>
      <c r="H83" s="101"/>
      <c r="I83" s="102"/>
      <c r="J83" s="34"/>
    </row>
    <row r="84" spans="1:10" x14ac:dyDescent="0.25">
      <c r="A84" s="235"/>
      <c r="B84" s="234"/>
      <c r="C84" s="12"/>
      <c r="D84" s="236"/>
      <c r="E84" s="237"/>
      <c r="F84" s="240"/>
      <c r="G84" s="236"/>
      <c r="H84" s="237"/>
      <c r="I84" s="239"/>
      <c r="J84" s="236"/>
    </row>
    <row r="85" spans="1:10" x14ac:dyDescent="0.25">
      <c r="A85" s="235"/>
      <c r="B85" s="223" t="s">
        <v>11</v>
      </c>
      <c r="C85" s="229">
        <f>SUM(C8:C84)</f>
        <v>459</v>
      </c>
      <c r="D85" s="224">
        <f>SUM(D8:D84)</f>
        <v>41532975</v>
      </c>
      <c r="E85" s="223" t="s">
        <v>11</v>
      </c>
      <c r="F85" s="232">
        <f>SUM(F8:F84)</f>
        <v>37</v>
      </c>
      <c r="G85" s="224">
        <f>SUM(G8:G84)</f>
        <v>3546029</v>
      </c>
      <c r="H85" s="232">
        <f>SUM(H8:H84)</f>
        <v>0</v>
      </c>
      <c r="I85" s="232">
        <f>SUM(I8:I84)</f>
        <v>35231738</v>
      </c>
      <c r="J85" s="5"/>
    </row>
    <row r="86" spans="1:10" x14ac:dyDescent="0.25">
      <c r="A86" s="235"/>
      <c r="B86" s="223"/>
      <c r="C86" s="229"/>
      <c r="D86" s="224"/>
      <c r="E86" s="223"/>
      <c r="F86" s="232"/>
      <c r="G86" s="224"/>
      <c r="H86" s="232"/>
      <c r="I86" s="232"/>
      <c r="J86" s="5"/>
    </row>
    <row r="87" spans="1:10" x14ac:dyDescent="0.25">
      <c r="A87" s="225"/>
      <c r="B87" s="226"/>
      <c r="C87" s="12"/>
      <c r="D87" s="236"/>
      <c r="E87" s="223"/>
      <c r="F87" s="240"/>
      <c r="G87" s="419" t="s">
        <v>12</v>
      </c>
      <c r="H87" s="419"/>
      <c r="I87" s="239"/>
      <c r="J87" s="227">
        <f>SUM(D8:D84)</f>
        <v>41532975</v>
      </c>
    </row>
    <row r="88" spans="1:10" x14ac:dyDescent="0.25">
      <c r="A88" s="235"/>
      <c r="B88" s="234"/>
      <c r="C88" s="12"/>
      <c r="D88" s="236"/>
      <c r="E88" s="237"/>
      <c r="F88" s="240"/>
      <c r="G88" s="419" t="s">
        <v>13</v>
      </c>
      <c r="H88" s="419"/>
      <c r="I88" s="239"/>
      <c r="J88" s="227">
        <f>SUM(G8:G84)</f>
        <v>3546029</v>
      </c>
    </row>
    <row r="89" spans="1:10" x14ac:dyDescent="0.25">
      <c r="A89" s="228"/>
      <c r="B89" s="237"/>
      <c r="C89" s="12"/>
      <c r="D89" s="236"/>
      <c r="E89" s="237"/>
      <c r="F89" s="240"/>
      <c r="G89" s="419" t="s">
        <v>14</v>
      </c>
      <c r="H89" s="419"/>
      <c r="I89" s="41"/>
      <c r="J89" s="229">
        <f>J87-J88</f>
        <v>37986946</v>
      </c>
    </row>
    <row r="90" spans="1:10" x14ac:dyDescent="0.25">
      <c r="A90" s="235"/>
      <c r="B90" s="230"/>
      <c r="C90" s="12"/>
      <c r="D90" s="231"/>
      <c r="E90" s="237"/>
      <c r="F90" s="240"/>
      <c r="G90" s="419" t="s">
        <v>15</v>
      </c>
      <c r="H90" s="419"/>
      <c r="I90" s="239"/>
      <c r="J90" s="227">
        <f>SUM(H8:H84)</f>
        <v>0</v>
      </c>
    </row>
    <row r="91" spans="1:10" x14ac:dyDescent="0.25">
      <c r="A91" s="235"/>
      <c r="B91" s="230"/>
      <c r="C91" s="12"/>
      <c r="D91" s="231"/>
      <c r="E91" s="237"/>
      <c r="F91" s="240"/>
      <c r="G91" s="419" t="s">
        <v>16</v>
      </c>
      <c r="H91" s="419"/>
      <c r="I91" s="239"/>
      <c r="J91" s="227">
        <f>J89+J90</f>
        <v>37986946</v>
      </c>
    </row>
    <row r="92" spans="1:10" x14ac:dyDescent="0.25">
      <c r="A92" s="235"/>
      <c r="B92" s="230"/>
      <c r="C92" s="12"/>
      <c r="D92" s="231"/>
      <c r="E92" s="237"/>
      <c r="F92" s="240"/>
      <c r="G92" s="419" t="s">
        <v>5</v>
      </c>
      <c r="H92" s="419"/>
      <c r="I92" s="239"/>
      <c r="J92" s="227">
        <f>SUM(I8:I84)</f>
        <v>35231738</v>
      </c>
    </row>
    <row r="93" spans="1:10" x14ac:dyDescent="0.25">
      <c r="A93" s="235"/>
      <c r="B93" s="230"/>
      <c r="C93" s="12"/>
      <c r="D93" s="231"/>
      <c r="E93" s="237"/>
      <c r="F93" s="240"/>
      <c r="G93" s="419" t="s">
        <v>31</v>
      </c>
      <c r="H93" s="419"/>
      <c r="I93" s="240" t="str">
        <f>IF(J93&gt;0,"SALDO",IF(J93&lt;0,"PIUTANG",IF(J93=0,"LUNAS")))</f>
        <v>PIUTANG</v>
      </c>
      <c r="J93" s="227">
        <f>J92-J91</f>
        <v>-2755208</v>
      </c>
    </row>
  </sheetData>
  <mergeCells count="15">
    <mergeCell ref="G93:H93"/>
    <mergeCell ref="G87:H87"/>
    <mergeCell ref="G88:H88"/>
    <mergeCell ref="G89:H89"/>
    <mergeCell ref="G90:H90"/>
    <mergeCell ref="G91:H91"/>
    <mergeCell ref="G92:H92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8" activePane="bottomLeft" state="frozen"/>
      <selection pane="bottomLeft" activeCell="B16" sqref="B16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3" t="s">
        <v>22</v>
      </c>
      <c r="G1" s="413"/>
      <c r="H1" s="413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J31*-1</f>
        <v>667538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21" t="s">
        <v>4</v>
      </c>
      <c r="I6" s="417" t="s">
        <v>5</v>
      </c>
      <c r="J6" s="418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7"/>
      <c r="J7" s="418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2">
        <v>43493</v>
      </c>
      <c r="B14" s="234">
        <v>190183800</v>
      </c>
      <c r="C14" s="240">
        <v>1</v>
      </c>
      <c r="D14" s="236">
        <v>86450</v>
      </c>
      <c r="E14" s="237"/>
      <c r="F14" s="240"/>
      <c r="G14" s="236"/>
      <c r="H14" s="239"/>
      <c r="I14" s="239"/>
      <c r="J14" s="23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2">
        <v>43498</v>
      </c>
      <c r="B15" s="234">
        <v>19000205</v>
      </c>
      <c r="C15" s="240">
        <v>1</v>
      </c>
      <c r="D15" s="236">
        <v>120050</v>
      </c>
      <c r="E15" s="237"/>
      <c r="F15" s="240"/>
      <c r="G15" s="236"/>
      <c r="H15" s="239"/>
      <c r="I15" s="239"/>
      <c r="J15" s="236"/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/>
      <c r="B17" s="234"/>
      <c r="C17" s="240"/>
      <c r="D17" s="236"/>
      <c r="E17" s="237"/>
      <c r="F17" s="240"/>
      <c r="G17" s="236"/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/>
      <c r="B18" s="234"/>
      <c r="C18" s="240"/>
      <c r="D18" s="236"/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/>
      <c r="B19" s="234"/>
      <c r="C19" s="240"/>
      <c r="D19" s="236"/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/>
      <c r="B20" s="234"/>
      <c r="C20" s="240"/>
      <c r="D20" s="236"/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14</v>
      </c>
      <c r="D23" s="9">
        <f>SUM(D8:D22)</f>
        <v>1647714</v>
      </c>
      <c r="E23" s="8" t="s">
        <v>11</v>
      </c>
      <c r="F23" s="77">
        <f>SUM(F8:F22)</f>
        <v>0</v>
      </c>
      <c r="G23" s="5">
        <f>SUM(G8:G22)</f>
        <v>0</v>
      </c>
      <c r="H23" s="40">
        <f>SUM(H8:H22)</f>
        <v>0</v>
      </c>
      <c r="I23" s="40">
        <f>SUM(I8:I22)</f>
        <v>980176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19" t="s">
        <v>12</v>
      </c>
      <c r="H25" s="419"/>
      <c r="I25" s="39"/>
      <c r="J25" s="13">
        <f>SUM(D8:D22)</f>
        <v>1647714</v>
      </c>
    </row>
    <row r="26" spans="1:18" x14ac:dyDescent="0.25">
      <c r="A26" s="162"/>
      <c r="B26" s="3"/>
      <c r="C26" s="40"/>
      <c r="D26" s="6"/>
      <c r="E26" s="7"/>
      <c r="F26" s="40"/>
      <c r="G26" s="419" t="s">
        <v>13</v>
      </c>
      <c r="H26" s="419"/>
      <c r="I26" s="39"/>
      <c r="J26" s="13">
        <f>SUM(G8:G22)</f>
        <v>0</v>
      </c>
    </row>
    <row r="27" spans="1:18" x14ac:dyDescent="0.25">
      <c r="A27" s="164"/>
      <c r="B27" s="7"/>
      <c r="C27" s="40"/>
      <c r="D27" s="6"/>
      <c r="E27" s="7"/>
      <c r="F27" s="40"/>
      <c r="G27" s="419" t="s">
        <v>14</v>
      </c>
      <c r="H27" s="419"/>
      <c r="I27" s="41"/>
      <c r="J27" s="15">
        <f>J25-J26</f>
        <v>1647714</v>
      </c>
    </row>
    <row r="28" spans="1:18" x14ac:dyDescent="0.25">
      <c r="A28" s="162"/>
      <c r="B28" s="16"/>
      <c r="C28" s="40"/>
      <c r="D28" s="17"/>
      <c r="E28" s="7"/>
      <c r="F28" s="40"/>
      <c r="G28" s="419" t="s">
        <v>15</v>
      </c>
      <c r="H28" s="419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19" t="s">
        <v>16</v>
      </c>
      <c r="H29" s="419"/>
      <c r="I29" s="39"/>
      <c r="J29" s="13">
        <f>J27+J28</f>
        <v>1647714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19" t="s">
        <v>5</v>
      </c>
      <c r="H30" s="419"/>
      <c r="I30" s="39"/>
      <c r="J30" s="13">
        <f>SUM(I8:I22)</f>
        <v>980176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19" t="s">
        <v>31</v>
      </c>
      <c r="H31" s="419"/>
      <c r="I31" s="40" t="str">
        <f>IF(J31&gt;0,"SALDO",IF(J31&lt;0,"PIUTANG",IF(J31=0,"LUNAS")))</f>
        <v>PIUTANG</v>
      </c>
      <c r="J31" s="13">
        <f>J30-J29</f>
        <v>-667538</v>
      </c>
      <c r="K31"/>
      <c r="L31"/>
      <c r="M31"/>
      <c r="N31"/>
      <c r="O31"/>
      <c r="P31"/>
      <c r="Q31"/>
      <c r="R3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31:H31"/>
    <mergeCell ref="G25:H25"/>
    <mergeCell ref="G26:H26"/>
    <mergeCell ref="G27:H27"/>
    <mergeCell ref="G28:H28"/>
    <mergeCell ref="G29:H29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91"/>
  <sheetViews>
    <sheetView workbookViewId="0">
      <pane ySplit="7" topLeftCell="A164" activePane="bottomLeft" state="frozen"/>
      <selection pane="bottomLeft" activeCell="J171" sqref="J17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SUM(D166:D171)</f>
        <v>5069340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J191*-1</f>
        <v>3240843</v>
      </c>
      <c r="J2" s="218"/>
      <c r="L2" s="219">
        <f>SUM(G166:G171)</f>
        <v>1220545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3848795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24" t="s">
        <v>4</v>
      </c>
      <c r="I6" s="426" t="s">
        <v>5</v>
      </c>
      <c r="J6" s="428" t="s">
        <v>6</v>
      </c>
    </row>
    <row r="7" spans="1:18" x14ac:dyDescent="0.25">
      <c r="A7" s="415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98">
        <v>43509</v>
      </c>
      <c r="B172" s="99">
        <v>19000751</v>
      </c>
      <c r="C172" s="412">
        <v>16</v>
      </c>
      <c r="D172" s="34">
        <v>1650708</v>
      </c>
      <c r="E172" s="99" t="s">
        <v>247</v>
      </c>
      <c r="F172" s="100">
        <v>5</v>
      </c>
      <c r="G172" s="34">
        <v>504701</v>
      </c>
      <c r="H172" s="102"/>
      <c r="I172" s="102"/>
      <c r="J172" s="34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98">
        <v>43509</v>
      </c>
      <c r="B173" s="99">
        <v>19000753</v>
      </c>
      <c r="C173" s="412">
        <v>2</v>
      </c>
      <c r="D173" s="34">
        <v>244093</v>
      </c>
      <c r="E173" s="99"/>
      <c r="F173" s="100"/>
      <c r="G173" s="34"/>
      <c r="H173" s="102"/>
      <c r="I173" s="102"/>
      <c r="J173" s="34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98">
        <v>43509</v>
      </c>
      <c r="B174" s="99">
        <v>19000764</v>
      </c>
      <c r="C174" s="412">
        <v>5</v>
      </c>
      <c r="D174" s="34">
        <v>545738</v>
      </c>
      <c r="E174" s="99"/>
      <c r="F174" s="100"/>
      <c r="G174" s="34"/>
      <c r="H174" s="102"/>
      <c r="I174" s="102"/>
      <c r="J174" s="34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98">
        <v>43509</v>
      </c>
      <c r="B175" s="99">
        <v>19000773</v>
      </c>
      <c r="C175" s="412">
        <v>8</v>
      </c>
      <c r="D175" s="34">
        <v>802289</v>
      </c>
      <c r="E175" s="99"/>
      <c r="F175" s="100"/>
      <c r="G175" s="34"/>
      <c r="H175" s="102"/>
      <c r="I175" s="102"/>
      <c r="J175" s="34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98">
        <v>43509</v>
      </c>
      <c r="B176" s="99">
        <v>19000780</v>
      </c>
      <c r="C176" s="412">
        <v>6</v>
      </c>
      <c r="D176" s="34">
        <v>502716</v>
      </c>
      <c r="E176" s="99"/>
      <c r="F176" s="100"/>
      <c r="G176" s="34"/>
      <c r="H176" s="102"/>
      <c r="I176" s="102"/>
      <c r="J176" s="34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98"/>
      <c r="B177" s="99"/>
      <c r="C177" s="412"/>
      <c r="D177" s="34"/>
      <c r="E177" s="99"/>
      <c r="F177" s="100"/>
      <c r="G177" s="34"/>
      <c r="H177" s="102"/>
      <c r="I177" s="102"/>
      <c r="J177" s="34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98"/>
      <c r="B178" s="99"/>
      <c r="C178" s="412"/>
      <c r="D178" s="34"/>
      <c r="E178" s="99"/>
      <c r="F178" s="100"/>
      <c r="G178" s="34"/>
      <c r="H178" s="102"/>
      <c r="I178" s="102"/>
      <c r="J178" s="34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98"/>
      <c r="B179" s="99"/>
      <c r="C179" s="412"/>
      <c r="D179" s="34"/>
      <c r="E179" s="99"/>
      <c r="F179" s="100"/>
      <c r="G179" s="34"/>
      <c r="H179" s="102"/>
      <c r="I179" s="102"/>
      <c r="J179" s="34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98"/>
      <c r="B180" s="99"/>
      <c r="C180" s="412"/>
      <c r="D180" s="34"/>
      <c r="E180" s="99"/>
      <c r="F180" s="100"/>
      <c r="G180" s="34"/>
      <c r="H180" s="102"/>
      <c r="I180" s="102"/>
      <c r="J180" s="34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98"/>
      <c r="B181" s="99"/>
      <c r="C181" s="412"/>
      <c r="D181" s="34"/>
      <c r="E181" s="99"/>
      <c r="F181" s="100"/>
      <c r="G181" s="34"/>
      <c r="H181" s="102"/>
      <c r="I181" s="102"/>
      <c r="J181" s="34"/>
      <c r="K181" s="138"/>
      <c r="L181" s="138"/>
      <c r="M181" s="138"/>
      <c r="N181" s="138"/>
      <c r="O181" s="138"/>
      <c r="P181" s="138"/>
      <c r="Q181" s="138"/>
      <c r="R181" s="138"/>
    </row>
    <row r="182" spans="1:18" x14ac:dyDescent="0.25">
      <c r="A182" s="235"/>
      <c r="B182" s="234"/>
      <c r="C182" s="240"/>
      <c r="D182" s="236"/>
      <c r="E182" s="234"/>
      <c r="F182" s="240"/>
      <c r="G182" s="236"/>
      <c r="H182" s="239"/>
      <c r="I182" s="239"/>
      <c r="J182" s="236"/>
    </row>
    <row r="183" spans="1:18" s="218" customFormat="1" x14ac:dyDescent="0.25">
      <c r="A183" s="226"/>
      <c r="B183" s="223" t="s">
        <v>11</v>
      </c>
      <c r="C183" s="232">
        <f>SUM(C8:C182)</f>
        <v>2136</v>
      </c>
      <c r="D183" s="224">
        <f>SUM(D8:D182)</f>
        <v>230203148</v>
      </c>
      <c r="E183" s="223" t="s">
        <v>11</v>
      </c>
      <c r="F183" s="232">
        <f>SUM(F8:F182)</f>
        <v>184</v>
      </c>
      <c r="G183" s="224">
        <f>SUM(G8:G182)</f>
        <v>19766011</v>
      </c>
      <c r="H183" s="232">
        <f>SUM(H8:H182)</f>
        <v>0</v>
      </c>
      <c r="I183" s="232">
        <f>SUM(I8:I182)</f>
        <v>207196294</v>
      </c>
      <c r="J183" s="224"/>
      <c r="K183" s="220"/>
      <c r="L183" s="220"/>
      <c r="M183" s="220"/>
      <c r="N183" s="220"/>
      <c r="O183" s="220"/>
      <c r="P183" s="220"/>
      <c r="Q183" s="220"/>
      <c r="R183" s="220"/>
    </row>
    <row r="184" spans="1:18" s="218" customFormat="1" x14ac:dyDescent="0.25">
      <c r="A184" s="226"/>
      <c r="B184" s="223"/>
      <c r="C184" s="232"/>
      <c r="D184" s="224"/>
      <c r="E184" s="223"/>
      <c r="F184" s="232"/>
      <c r="G184" s="224"/>
      <c r="H184" s="232"/>
      <c r="I184" s="232"/>
      <c r="J184" s="224"/>
      <c r="K184" s="220"/>
      <c r="M184" s="220"/>
      <c r="N184" s="220"/>
      <c r="O184" s="220"/>
      <c r="P184" s="220"/>
      <c r="Q184" s="220"/>
      <c r="R184" s="220"/>
    </row>
    <row r="185" spans="1:18" x14ac:dyDescent="0.25">
      <c r="A185" s="225"/>
      <c r="B185" s="226"/>
      <c r="C185" s="240"/>
      <c r="D185" s="236"/>
      <c r="E185" s="223"/>
      <c r="F185" s="240"/>
      <c r="G185" s="422" t="s">
        <v>12</v>
      </c>
      <c r="H185" s="423"/>
      <c r="I185" s="236"/>
      <c r="J185" s="227">
        <f>SUM(D8:D182)</f>
        <v>230203148</v>
      </c>
      <c r="P185" s="220"/>
      <c r="Q185" s="220"/>
      <c r="R185" s="233"/>
    </row>
    <row r="186" spans="1:18" x14ac:dyDescent="0.25">
      <c r="A186" s="235"/>
      <c r="B186" s="234"/>
      <c r="C186" s="240"/>
      <c r="D186" s="236"/>
      <c r="E186" s="234"/>
      <c r="F186" s="240"/>
      <c r="G186" s="422" t="s">
        <v>13</v>
      </c>
      <c r="H186" s="423"/>
      <c r="I186" s="237"/>
      <c r="J186" s="227">
        <f>SUM(G8:G182)</f>
        <v>19766011</v>
      </c>
      <c r="R186" s="233"/>
    </row>
    <row r="187" spans="1:18" x14ac:dyDescent="0.25">
      <c r="A187" s="228"/>
      <c r="B187" s="237"/>
      <c r="C187" s="240"/>
      <c r="D187" s="236"/>
      <c r="E187" s="234"/>
      <c r="F187" s="240"/>
      <c r="G187" s="422" t="s">
        <v>14</v>
      </c>
      <c r="H187" s="423"/>
      <c r="I187" s="229"/>
      <c r="J187" s="229">
        <f>J185-J186</f>
        <v>210437137</v>
      </c>
      <c r="L187" s="220"/>
      <c r="R187" s="233"/>
    </row>
    <row r="188" spans="1:18" x14ac:dyDescent="0.25">
      <c r="A188" s="235"/>
      <c r="B188" s="230"/>
      <c r="C188" s="240"/>
      <c r="D188" s="231"/>
      <c r="E188" s="234"/>
      <c r="F188" s="240"/>
      <c r="G188" s="422" t="s">
        <v>15</v>
      </c>
      <c r="H188" s="423"/>
      <c r="I188" s="237"/>
      <c r="J188" s="227">
        <f>SUM(H8:H182)</f>
        <v>0</v>
      </c>
      <c r="R188" s="233"/>
    </row>
    <row r="189" spans="1:18" x14ac:dyDescent="0.25">
      <c r="A189" s="235"/>
      <c r="B189" s="230"/>
      <c r="C189" s="240"/>
      <c r="D189" s="231"/>
      <c r="E189" s="234"/>
      <c r="F189" s="240"/>
      <c r="G189" s="422" t="s">
        <v>16</v>
      </c>
      <c r="H189" s="423"/>
      <c r="I189" s="237"/>
      <c r="J189" s="227">
        <f>J187+J188</f>
        <v>210437137</v>
      </c>
      <c r="R189" s="233"/>
    </row>
    <row r="190" spans="1:18" x14ac:dyDescent="0.25">
      <c r="A190" s="235"/>
      <c r="B190" s="230"/>
      <c r="C190" s="240"/>
      <c r="D190" s="231"/>
      <c r="E190" s="234"/>
      <c r="F190" s="240"/>
      <c r="G190" s="422" t="s">
        <v>5</v>
      </c>
      <c r="H190" s="423"/>
      <c r="I190" s="237"/>
      <c r="J190" s="227">
        <f>SUM(I8:I182)</f>
        <v>207196294</v>
      </c>
      <c r="R190" s="233"/>
    </row>
    <row r="191" spans="1:18" x14ac:dyDescent="0.25">
      <c r="A191" s="235"/>
      <c r="B191" s="230"/>
      <c r="C191" s="240"/>
      <c r="D191" s="231"/>
      <c r="E191" s="234"/>
      <c r="F191" s="240"/>
      <c r="G191" s="422" t="s">
        <v>31</v>
      </c>
      <c r="H191" s="423"/>
      <c r="I191" s="234" t="str">
        <f>IF(J191&gt;0,"SALDO",IF(J191&lt;0,"PIUTANG",IF(J191=0,"LUNAS")))</f>
        <v>PIUTANG</v>
      </c>
      <c r="J191" s="227">
        <f>J190-J189</f>
        <v>-3240843</v>
      </c>
      <c r="R191" s="233"/>
    </row>
  </sheetData>
  <mergeCells count="13">
    <mergeCell ref="A5:J5"/>
    <mergeCell ref="A6:A7"/>
    <mergeCell ref="B6:G6"/>
    <mergeCell ref="H6:H7"/>
    <mergeCell ref="I6:I7"/>
    <mergeCell ref="J6:J7"/>
    <mergeCell ref="G191:H191"/>
    <mergeCell ref="G185:H185"/>
    <mergeCell ref="G186:H186"/>
    <mergeCell ref="G187:H187"/>
    <mergeCell ref="G188:H188"/>
    <mergeCell ref="G189:H189"/>
    <mergeCell ref="G190:H190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  <c r="O4" s="219">
        <v>1924738</v>
      </c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5" t="s">
        <v>12</v>
      </c>
      <c r="H745" s="445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5" t="s">
        <v>13</v>
      </c>
      <c r="H746" s="445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5" t="s">
        <v>14</v>
      </c>
      <c r="H747" s="445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5" t="s">
        <v>15</v>
      </c>
      <c r="H748" s="445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5" t="s">
        <v>16</v>
      </c>
      <c r="H749" s="445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5" t="s">
        <v>5</v>
      </c>
      <c r="H750" s="445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5" t="s">
        <v>31</v>
      </c>
      <c r="H751" s="445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5" t="s">
        <v>13</v>
      </c>
      <c r="H651" s="445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5" t="s">
        <v>14</v>
      </c>
      <c r="H652" s="445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5" t="s">
        <v>15</v>
      </c>
      <c r="H653" s="445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5" t="s">
        <v>16</v>
      </c>
      <c r="H654" s="445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5" t="s">
        <v>5</v>
      </c>
      <c r="H655" s="445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5" t="s">
        <v>31</v>
      </c>
      <c r="H656" s="445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37"/>
  <sheetViews>
    <sheetView zoomScaleNormal="100" workbookViewId="0">
      <pane ySplit="7" topLeftCell="A111" activePane="bottomLeft" state="frozen"/>
      <selection pane="bottomLeft" activeCell="B120" sqref="B12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M1" s="219">
        <f>SUM(D94:D108)</f>
        <v>15434428</v>
      </c>
      <c r="N1" s="219">
        <v>16882733</v>
      </c>
      <c r="O1" s="219">
        <f>N1-M1</f>
        <v>1448305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J131*-1</f>
        <v>10416760</v>
      </c>
      <c r="J2" s="218"/>
      <c r="M2" s="219">
        <f>SUM(G94:G108)</f>
        <v>106050</v>
      </c>
      <c r="N2" s="219">
        <v>106050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15328378</v>
      </c>
      <c r="N3" s="219">
        <f>N1-N2</f>
        <v>16776683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9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33"/>
      <c r="N93" s="233"/>
      <c r="O93" s="233"/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33"/>
      <c r="N94" s="233"/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33"/>
      <c r="N95" s="233"/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98">
        <v>43505</v>
      </c>
      <c r="B110" s="99">
        <v>19000529</v>
      </c>
      <c r="C110" s="100">
        <v>1</v>
      </c>
      <c r="D110" s="34">
        <v>110075</v>
      </c>
      <c r="E110" s="101"/>
      <c r="F110" s="99"/>
      <c r="G110" s="34"/>
      <c r="H110" s="102"/>
      <c r="I110" s="102"/>
      <c r="J110" s="34"/>
      <c r="K110" s="233"/>
      <c r="L110" s="233"/>
      <c r="M110" s="233"/>
      <c r="N110" s="233"/>
      <c r="O110" s="233"/>
      <c r="P110" s="233"/>
    </row>
    <row r="111" spans="1:16" x14ac:dyDescent="0.25">
      <c r="A111" s="98">
        <v>43505</v>
      </c>
      <c r="B111" s="99">
        <v>19000540</v>
      </c>
      <c r="C111" s="100">
        <v>10</v>
      </c>
      <c r="D111" s="34">
        <v>1085847</v>
      </c>
      <c r="E111" s="101"/>
      <c r="F111" s="99"/>
      <c r="G111" s="34"/>
      <c r="H111" s="102"/>
      <c r="I111" s="102"/>
      <c r="J111" s="34"/>
      <c r="K111" s="233"/>
      <c r="L111" s="233"/>
      <c r="M111" s="233"/>
      <c r="N111" s="233"/>
      <c r="O111" s="233"/>
      <c r="P111" s="233"/>
    </row>
    <row r="112" spans="1:16" x14ac:dyDescent="0.25">
      <c r="A112" s="98">
        <v>43505</v>
      </c>
      <c r="B112" s="99">
        <v>19000549</v>
      </c>
      <c r="C112" s="100">
        <v>1</v>
      </c>
      <c r="D112" s="34">
        <v>95025</v>
      </c>
      <c r="E112" s="101"/>
      <c r="F112" s="99"/>
      <c r="G112" s="34"/>
      <c r="H112" s="102"/>
      <c r="I112" s="102"/>
      <c r="J112" s="34"/>
      <c r="K112" s="233"/>
      <c r="L112" s="233"/>
      <c r="M112" s="233"/>
      <c r="N112" s="233"/>
      <c r="O112" s="233"/>
      <c r="P112" s="233"/>
    </row>
    <row r="113" spans="1:16" x14ac:dyDescent="0.25">
      <c r="A113" s="98">
        <v>43505</v>
      </c>
      <c r="B113" s="99">
        <v>19000573</v>
      </c>
      <c r="C113" s="100">
        <v>9</v>
      </c>
      <c r="D113" s="34">
        <v>1014514</v>
      </c>
      <c r="E113" s="101"/>
      <c r="F113" s="99"/>
      <c r="G113" s="34"/>
      <c r="H113" s="102"/>
      <c r="I113" s="102"/>
      <c r="J113" s="34"/>
      <c r="K113" s="233"/>
      <c r="L113" s="233"/>
      <c r="M113" s="233"/>
      <c r="N113" s="233"/>
      <c r="O113" s="233"/>
      <c r="P113" s="233"/>
    </row>
    <row r="114" spans="1:16" x14ac:dyDescent="0.25">
      <c r="A114" s="98">
        <v>43507</v>
      </c>
      <c r="B114" s="99">
        <v>19000648</v>
      </c>
      <c r="C114" s="100">
        <v>8</v>
      </c>
      <c r="D114" s="34">
        <v>849579</v>
      </c>
      <c r="E114" s="101"/>
      <c r="F114" s="99"/>
      <c r="G114" s="34"/>
      <c r="H114" s="102"/>
      <c r="I114" s="102"/>
      <c r="J114" s="34"/>
      <c r="K114" s="233"/>
      <c r="L114" s="233"/>
      <c r="M114" s="233"/>
      <c r="N114" s="233"/>
      <c r="O114" s="233"/>
      <c r="P114" s="233"/>
    </row>
    <row r="115" spans="1:16" x14ac:dyDescent="0.25">
      <c r="A115" s="98">
        <v>43507</v>
      </c>
      <c r="B115" s="99">
        <v>19000675</v>
      </c>
      <c r="C115" s="100">
        <v>14</v>
      </c>
      <c r="D115" s="34">
        <v>1481378</v>
      </c>
      <c r="E115" s="101"/>
      <c r="F115" s="99"/>
      <c r="G115" s="34"/>
      <c r="H115" s="102"/>
      <c r="I115" s="102"/>
      <c r="J115" s="34"/>
      <c r="K115" s="233"/>
      <c r="L115" s="233"/>
      <c r="M115" s="233"/>
      <c r="N115" s="233"/>
      <c r="O115" s="233"/>
      <c r="P115" s="233"/>
    </row>
    <row r="116" spans="1:16" x14ac:dyDescent="0.25">
      <c r="A116" s="98">
        <v>43508</v>
      </c>
      <c r="B116" s="99">
        <v>19000705</v>
      </c>
      <c r="C116" s="100">
        <v>12</v>
      </c>
      <c r="D116" s="34">
        <v>1173958</v>
      </c>
      <c r="E116" s="101"/>
      <c r="F116" s="99"/>
      <c r="G116" s="34"/>
      <c r="H116" s="102"/>
      <c r="I116" s="102"/>
      <c r="J116" s="34"/>
      <c r="K116" s="233"/>
      <c r="L116" s="233"/>
      <c r="M116" s="233"/>
      <c r="N116" s="233"/>
      <c r="O116" s="233"/>
      <c r="P116" s="233"/>
    </row>
    <row r="117" spans="1:16" x14ac:dyDescent="0.25">
      <c r="A117" s="98">
        <v>43508</v>
      </c>
      <c r="B117" s="99">
        <v>19000736</v>
      </c>
      <c r="C117" s="100">
        <v>12</v>
      </c>
      <c r="D117" s="34">
        <v>1325640</v>
      </c>
      <c r="E117" s="101"/>
      <c r="F117" s="99"/>
      <c r="G117" s="34"/>
      <c r="H117" s="102"/>
      <c r="I117" s="102"/>
      <c r="J117" s="34"/>
      <c r="K117" s="233"/>
      <c r="L117" s="233"/>
      <c r="M117" s="233"/>
      <c r="N117" s="233"/>
      <c r="O117" s="233"/>
      <c r="P117" s="233"/>
    </row>
    <row r="118" spans="1:16" x14ac:dyDescent="0.25">
      <c r="A118" s="98">
        <v>43509</v>
      </c>
      <c r="B118" s="99">
        <v>19000760</v>
      </c>
      <c r="C118" s="100">
        <v>1</v>
      </c>
      <c r="D118" s="34">
        <v>110163</v>
      </c>
      <c r="E118" s="101"/>
      <c r="F118" s="99"/>
      <c r="G118" s="34"/>
      <c r="H118" s="102"/>
      <c r="I118" s="102"/>
      <c r="J118" s="34"/>
      <c r="K118" s="233"/>
      <c r="L118" s="233"/>
      <c r="M118" s="233"/>
      <c r="N118" s="233"/>
      <c r="O118" s="233"/>
      <c r="P118" s="233"/>
    </row>
    <row r="119" spans="1:16" x14ac:dyDescent="0.25">
      <c r="A119" s="98">
        <v>43509</v>
      </c>
      <c r="B119" s="99">
        <v>19000766</v>
      </c>
      <c r="C119" s="100">
        <v>13</v>
      </c>
      <c r="D119" s="34">
        <v>1244034</v>
      </c>
      <c r="E119" s="101"/>
      <c r="F119" s="99"/>
      <c r="G119" s="34"/>
      <c r="H119" s="102"/>
      <c r="I119" s="102"/>
      <c r="J119" s="34"/>
      <c r="K119" s="233"/>
      <c r="L119" s="233"/>
      <c r="M119" s="233"/>
      <c r="N119" s="233"/>
      <c r="O119" s="233"/>
      <c r="P119" s="233"/>
    </row>
    <row r="120" spans="1:16" x14ac:dyDescent="0.25">
      <c r="A120" s="98">
        <v>43509</v>
      </c>
      <c r="B120" s="99">
        <v>19000794</v>
      </c>
      <c r="C120" s="100">
        <v>18</v>
      </c>
      <c r="D120" s="34">
        <v>1926461</v>
      </c>
      <c r="E120" s="101"/>
      <c r="F120" s="99"/>
      <c r="G120" s="34"/>
      <c r="H120" s="102"/>
      <c r="I120" s="102"/>
      <c r="J120" s="34"/>
      <c r="K120" s="233"/>
      <c r="L120" s="233"/>
      <c r="M120" s="233"/>
      <c r="N120" s="233"/>
      <c r="O120" s="233"/>
      <c r="P120" s="233"/>
    </row>
    <row r="121" spans="1:16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  <c r="K121" s="233"/>
      <c r="L121" s="233"/>
      <c r="M121" s="233"/>
      <c r="N121" s="233"/>
      <c r="O121" s="233"/>
      <c r="P121" s="233"/>
    </row>
    <row r="122" spans="1:16" x14ac:dyDescent="0.25">
      <c r="A122" s="235"/>
      <c r="B122" s="234"/>
      <c r="C122" s="240"/>
      <c r="D122" s="236"/>
      <c r="E122" s="237"/>
      <c r="F122" s="234"/>
      <c r="G122" s="236"/>
      <c r="H122" s="239"/>
      <c r="I122" s="239"/>
      <c r="J122" s="236"/>
      <c r="K122" s="233"/>
      <c r="L122" s="233"/>
      <c r="M122" s="233"/>
      <c r="N122" s="233"/>
      <c r="O122" s="233"/>
      <c r="P122" s="233"/>
    </row>
    <row r="123" spans="1:16" x14ac:dyDescent="0.25">
      <c r="A123" s="235"/>
      <c r="B123" s="223" t="s">
        <v>11</v>
      </c>
      <c r="C123" s="232">
        <f>SUM(C8:C122)</f>
        <v>954</v>
      </c>
      <c r="D123" s="224"/>
      <c r="E123" s="223" t="s">
        <v>11</v>
      </c>
      <c r="F123" s="223">
        <f>SUM(F8:F122)</f>
        <v>37</v>
      </c>
      <c r="G123" s="224">
        <f>SUM(G8:G122)</f>
        <v>4176477</v>
      </c>
      <c r="H123" s="239"/>
      <c r="I123" s="239"/>
      <c r="J123" s="236"/>
      <c r="K123" s="233"/>
      <c r="L123" s="233"/>
      <c r="M123" s="233"/>
      <c r="N123" s="233"/>
      <c r="O123" s="233"/>
      <c r="P123" s="233"/>
    </row>
    <row r="124" spans="1:16" x14ac:dyDescent="0.25">
      <c r="A124" s="235"/>
      <c r="B124" s="223"/>
      <c r="C124" s="232"/>
      <c r="D124" s="224"/>
      <c r="E124" s="237"/>
      <c r="F124" s="234"/>
      <c r="G124" s="236"/>
      <c r="H124" s="239"/>
      <c r="I124" s="239"/>
      <c r="J124" s="236"/>
      <c r="K124" s="233"/>
      <c r="L124" s="233"/>
      <c r="M124" s="233"/>
      <c r="N124" s="233"/>
      <c r="O124" s="233"/>
      <c r="P124" s="233"/>
    </row>
    <row r="125" spans="1:16" x14ac:dyDescent="0.25">
      <c r="A125" s="225"/>
      <c r="B125" s="226"/>
      <c r="C125" s="240"/>
      <c r="D125" s="236"/>
      <c r="E125" s="223"/>
      <c r="F125" s="234"/>
      <c r="G125" s="419" t="s">
        <v>12</v>
      </c>
      <c r="H125" s="419"/>
      <c r="I125" s="239"/>
      <c r="J125" s="227">
        <f>SUM(D8:D122)</f>
        <v>101655949</v>
      </c>
      <c r="K125" s="233"/>
      <c r="L125" s="233"/>
      <c r="M125" s="233"/>
      <c r="N125" s="233"/>
      <c r="O125" s="233"/>
      <c r="P125" s="233"/>
    </row>
    <row r="126" spans="1:16" x14ac:dyDescent="0.25">
      <c r="A126" s="235"/>
      <c r="B126" s="234"/>
      <c r="C126" s="240"/>
      <c r="D126" s="236"/>
      <c r="E126" s="223"/>
      <c r="F126" s="234"/>
      <c r="G126" s="419" t="s">
        <v>13</v>
      </c>
      <c r="H126" s="419"/>
      <c r="I126" s="239"/>
      <c r="J126" s="227">
        <f>SUM(G8:G122)</f>
        <v>4176477</v>
      </c>
    </row>
    <row r="127" spans="1:16" x14ac:dyDescent="0.25">
      <c r="A127" s="228"/>
      <c r="B127" s="237"/>
      <c r="C127" s="240"/>
      <c r="D127" s="236"/>
      <c r="E127" s="237"/>
      <c r="F127" s="234"/>
      <c r="G127" s="419" t="s">
        <v>14</v>
      </c>
      <c r="H127" s="419"/>
      <c r="I127" s="41"/>
      <c r="J127" s="229">
        <f>J125-J126</f>
        <v>97479472</v>
      </c>
    </row>
    <row r="128" spans="1:16" x14ac:dyDescent="0.25">
      <c r="A128" s="235"/>
      <c r="B128" s="230"/>
      <c r="C128" s="240"/>
      <c r="D128" s="231"/>
      <c r="E128" s="237"/>
      <c r="F128" s="223"/>
      <c r="G128" s="419" t="s">
        <v>15</v>
      </c>
      <c r="H128" s="419"/>
      <c r="I128" s="239"/>
      <c r="J128" s="227">
        <f>SUM(H8:H124)</f>
        <v>0</v>
      </c>
    </row>
    <row r="129" spans="1:16" x14ac:dyDescent="0.25">
      <c r="A129" s="235"/>
      <c r="B129" s="230"/>
      <c r="C129" s="240"/>
      <c r="D129" s="231"/>
      <c r="E129" s="237"/>
      <c r="F129" s="223"/>
      <c r="G129" s="419" t="s">
        <v>16</v>
      </c>
      <c r="H129" s="419"/>
      <c r="I129" s="239"/>
      <c r="J129" s="227">
        <f>J127+J128</f>
        <v>97479472</v>
      </c>
    </row>
    <row r="130" spans="1:16" x14ac:dyDescent="0.25">
      <c r="A130" s="235"/>
      <c r="B130" s="230"/>
      <c r="C130" s="240"/>
      <c r="D130" s="231"/>
      <c r="E130" s="237"/>
      <c r="F130" s="234"/>
      <c r="G130" s="419" t="s">
        <v>5</v>
      </c>
      <c r="H130" s="419"/>
      <c r="I130" s="239"/>
      <c r="J130" s="227">
        <f>SUM(I8:I124)</f>
        <v>87062712</v>
      </c>
    </row>
    <row r="131" spans="1:16" x14ac:dyDescent="0.25">
      <c r="A131" s="235"/>
      <c r="B131" s="230"/>
      <c r="C131" s="240"/>
      <c r="D131" s="231"/>
      <c r="E131" s="237"/>
      <c r="F131" s="234"/>
      <c r="G131" s="419" t="s">
        <v>31</v>
      </c>
      <c r="H131" s="419"/>
      <c r="I131" s="240" t="str">
        <f>IF(J131&gt;0,"SALDO",IF(J131&lt;0,"PIUTANG",IF(J131=0,"LUNAS")))</f>
        <v>PIUTANG</v>
      </c>
      <c r="J131" s="227">
        <f>J130-J129</f>
        <v>-10416760</v>
      </c>
    </row>
    <row r="132" spans="1:16" x14ac:dyDescent="0.25">
      <c r="F132" s="219"/>
      <c r="G132" s="219"/>
      <c r="J132" s="219"/>
    </row>
    <row r="133" spans="1:16" x14ac:dyDescent="0.25">
      <c r="C133" s="219"/>
      <c r="D133" s="219"/>
      <c r="F133" s="219"/>
      <c r="G133" s="219"/>
      <c r="J133" s="219"/>
      <c r="L133" s="233"/>
      <c r="M133" s="233"/>
      <c r="N133" s="233"/>
      <c r="O133" s="233"/>
      <c r="P133" s="233"/>
    </row>
    <row r="134" spans="1:16" x14ac:dyDescent="0.25">
      <c r="C134" s="219"/>
      <c r="D134" s="219"/>
      <c r="F134" s="219"/>
      <c r="G134" s="219"/>
      <c r="J134" s="219"/>
      <c r="L134" s="233"/>
      <c r="M134" s="233"/>
      <c r="N134" s="233"/>
      <c r="O134" s="233"/>
      <c r="P134" s="233"/>
    </row>
    <row r="135" spans="1:16" x14ac:dyDescent="0.25">
      <c r="C135" s="219"/>
      <c r="D135" s="219"/>
      <c r="F135" s="219"/>
      <c r="G135" s="219"/>
      <c r="J135" s="219"/>
      <c r="L135" s="233"/>
      <c r="M135" s="233"/>
      <c r="N135" s="233"/>
      <c r="O135" s="233"/>
      <c r="P135" s="233"/>
    </row>
    <row r="136" spans="1:16" x14ac:dyDescent="0.25">
      <c r="C136" s="219"/>
      <c r="D136" s="219"/>
      <c r="F136" s="219"/>
      <c r="G136" s="219"/>
      <c r="J136" s="219"/>
      <c r="L136" s="233"/>
      <c r="M136" s="233"/>
      <c r="N136" s="233"/>
      <c r="O136" s="233"/>
      <c r="P136" s="233"/>
    </row>
    <row r="137" spans="1:16" x14ac:dyDescent="0.25">
      <c r="C137" s="219"/>
      <c r="D137" s="219"/>
      <c r="L137" s="233"/>
      <c r="M137" s="233"/>
      <c r="N137" s="233"/>
      <c r="O137" s="233"/>
      <c r="P137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31:H131"/>
    <mergeCell ref="G125:H125"/>
    <mergeCell ref="G126:H126"/>
    <mergeCell ref="G127:H127"/>
    <mergeCell ref="G128:H128"/>
    <mergeCell ref="G129:H129"/>
    <mergeCell ref="G130:H13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75" activePane="bottomLeft" state="frozen"/>
      <selection pane="bottomLeft" activeCell="I80" sqref="I8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L1" s="219">
        <f>SUM(D61:D73)</f>
        <v>1095705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J92*-1</f>
        <v>549495</v>
      </c>
      <c r="J2" s="218"/>
      <c r="L2" s="219">
        <f>SUM(G61:G72)</f>
        <v>72000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1023705</v>
      </c>
      <c r="M3" s="219">
        <v>53505</v>
      </c>
      <c r="N3" s="238">
        <f>L3+M3</f>
        <v>1077210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9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98">
        <v>43505</v>
      </c>
      <c r="B74" s="99">
        <v>19000166</v>
      </c>
      <c r="C74" s="100">
        <v>1</v>
      </c>
      <c r="D74" s="34">
        <v>36330</v>
      </c>
      <c r="E74" s="101"/>
      <c r="F74" s="99"/>
      <c r="G74" s="34"/>
      <c r="H74" s="102"/>
      <c r="I74" s="102"/>
      <c r="J74" s="34"/>
    </row>
    <row r="75" spans="1:10" x14ac:dyDescent="0.25">
      <c r="A75" s="98">
        <v>43505</v>
      </c>
      <c r="B75" s="99">
        <v>19000167</v>
      </c>
      <c r="C75" s="100">
        <v>1</v>
      </c>
      <c r="D75" s="34">
        <v>36750</v>
      </c>
      <c r="E75" s="101"/>
      <c r="F75" s="99"/>
      <c r="G75" s="34"/>
      <c r="H75" s="102"/>
      <c r="I75" s="102"/>
      <c r="J75" s="34"/>
    </row>
    <row r="76" spans="1:10" x14ac:dyDescent="0.25">
      <c r="A76" s="98">
        <v>43507</v>
      </c>
      <c r="B76" s="99">
        <v>19000182</v>
      </c>
      <c r="C76" s="100">
        <v>2</v>
      </c>
      <c r="D76" s="34">
        <v>72195</v>
      </c>
      <c r="E76" s="101"/>
      <c r="F76" s="99"/>
      <c r="G76" s="34"/>
      <c r="H76" s="102"/>
      <c r="I76" s="102"/>
      <c r="J76" s="34"/>
    </row>
    <row r="77" spans="1:10" x14ac:dyDescent="0.25">
      <c r="A77" s="98">
        <v>43507</v>
      </c>
      <c r="B77" s="99">
        <v>19000183</v>
      </c>
      <c r="C77" s="100">
        <v>1</v>
      </c>
      <c r="D77" s="34">
        <v>24375</v>
      </c>
      <c r="E77" s="101"/>
      <c r="F77" s="99"/>
      <c r="G77" s="34"/>
      <c r="H77" s="102"/>
      <c r="I77" s="102"/>
      <c r="J77" s="34"/>
    </row>
    <row r="78" spans="1:10" x14ac:dyDescent="0.25">
      <c r="A78" s="98">
        <v>43508</v>
      </c>
      <c r="B78" s="99">
        <v>19000190</v>
      </c>
      <c r="C78" s="100">
        <v>2</v>
      </c>
      <c r="D78" s="34">
        <v>101160</v>
      </c>
      <c r="E78" s="101"/>
      <c r="F78" s="99"/>
      <c r="G78" s="34"/>
      <c r="H78" s="102"/>
      <c r="I78" s="102"/>
      <c r="J78" s="34"/>
    </row>
    <row r="79" spans="1:10" x14ac:dyDescent="0.25">
      <c r="A79" s="98">
        <v>43509</v>
      </c>
      <c r="B79" s="99">
        <v>19000194</v>
      </c>
      <c r="C79" s="100">
        <v>4</v>
      </c>
      <c r="D79" s="34">
        <v>160380</v>
      </c>
      <c r="E79" s="101"/>
      <c r="F79" s="99"/>
      <c r="G79" s="34"/>
      <c r="H79" s="102"/>
      <c r="I79" s="102"/>
      <c r="J79" s="34"/>
    </row>
    <row r="80" spans="1:10" x14ac:dyDescent="0.25">
      <c r="A80" s="98">
        <v>43509</v>
      </c>
      <c r="B80" s="99">
        <v>19000195</v>
      </c>
      <c r="C80" s="100">
        <v>3</v>
      </c>
      <c r="D80" s="34">
        <v>118305</v>
      </c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160</v>
      </c>
      <c r="D84" s="224"/>
      <c r="E84" s="223" t="s">
        <v>11</v>
      </c>
      <c r="F84" s="223">
        <f>SUM(F8:F83)</f>
        <v>6</v>
      </c>
      <c r="G84" s="224">
        <f>SUM(G8:G83)</f>
        <v>339030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7387995</v>
      </c>
    </row>
    <row r="87" spans="1:10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339030</v>
      </c>
    </row>
    <row r="88" spans="1:10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7048965</v>
      </c>
    </row>
    <row r="89" spans="1:10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7048965</v>
      </c>
    </row>
    <row r="91" spans="1:10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6499470</v>
      </c>
    </row>
    <row r="92" spans="1:10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PIUTANG</v>
      </c>
      <c r="J92" s="227">
        <f>J91-J90</f>
        <v>-549495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41"/>
  <sheetViews>
    <sheetView workbookViewId="0">
      <pane ySplit="7" topLeftCell="A25" activePane="bottomLeft" state="frozen"/>
      <selection pane="bottomLeft" activeCell="L25" sqref="L25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3" t="s">
        <v>22</v>
      </c>
      <c r="G1" s="413"/>
      <c r="H1" s="413"/>
      <c r="I1" s="220" t="s">
        <v>187</v>
      </c>
      <c r="J1" s="218"/>
      <c r="L1" s="238">
        <f>SUM(D25:D28)</f>
        <v>2730797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3" t="s">
        <v>21</v>
      </c>
      <c r="G2" s="413"/>
      <c r="H2" s="413"/>
      <c r="I2" s="220">
        <f>J41*-1</f>
        <v>1048428</v>
      </c>
      <c r="J2" s="218"/>
      <c r="L2" s="238">
        <f>SUM(G25:G28)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2730797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7"/>
      <c r="J7" s="429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98">
        <v>43502</v>
      </c>
      <c r="B25" s="99">
        <v>19000413</v>
      </c>
      <c r="C25" s="253">
        <v>13</v>
      </c>
      <c r="D25" s="34">
        <v>1497743</v>
      </c>
      <c r="E25" s="101"/>
      <c r="F25" s="99"/>
      <c r="G25" s="34"/>
      <c r="H25" s="101"/>
      <c r="I25" s="102"/>
      <c r="J25" s="34"/>
      <c r="L25" s="238"/>
    </row>
    <row r="26" spans="1:12" x14ac:dyDescent="0.25">
      <c r="A26" s="98">
        <v>43503</v>
      </c>
      <c r="B26" s="99">
        <v>19000448</v>
      </c>
      <c r="C26" s="253">
        <v>1</v>
      </c>
      <c r="D26" s="34">
        <v>92575</v>
      </c>
      <c r="E26" s="101"/>
      <c r="F26" s="99"/>
      <c r="G26" s="34"/>
      <c r="H26" s="101"/>
      <c r="I26" s="102"/>
      <c r="J26" s="34"/>
      <c r="L26" s="238"/>
    </row>
    <row r="27" spans="1:12" x14ac:dyDescent="0.25">
      <c r="A27" s="98">
        <v>43504</v>
      </c>
      <c r="B27" s="99">
        <v>19000476</v>
      </c>
      <c r="C27" s="253">
        <v>1</v>
      </c>
      <c r="D27" s="34">
        <v>91700</v>
      </c>
      <c r="E27" s="101"/>
      <c r="F27" s="99"/>
      <c r="G27" s="34"/>
      <c r="H27" s="101"/>
      <c r="I27" s="102"/>
      <c r="J27" s="34"/>
      <c r="L27" s="238"/>
    </row>
    <row r="28" spans="1:12" x14ac:dyDescent="0.25">
      <c r="A28" s="98">
        <v>43508</v>
      </c>
      <c r="B28" s="99">
        <v>19000742</v>
      </c>
      <c r="C28" s="253">
        <v>10</v>
      </c>
      <c r="D28" s="34">
        <v>1048779</v>
      </c>
      <c r="E28" s="101"/>
      <c r="F28" s="99"/>
      <c r="G28" s="34"/>
      <c r="H28" s="101"/>
      <c r="I28" s="102">
        <v>2730797</v>
      </c>
      <c r="J28" s="34" t="s">
        <v>17</v>
      </c>
      <c r="L28" s="238"/>
    </row>
    <row r="29" spans="1:12" x14ac:dyDescent="0.25">
      <c r="A29" s="98">
        <v>43509</v>
      </c>
      <c r="B29" s="99">
        <v>19000781</v>
      </c>
      <c r="C29" s="253">
        <v>5</v>
      </c>
      <c r="D29" s="34">
        <v>566302</v>
      </c>
      <c r="E29" s="101"/>
      <c r="F29" s="99"/>
      <c r="G29" s="34"/>
      <c r="H29" s="101"/>
      <c r="I29" s="102"/>
      <c r="J29" s="34"/>
      <c r="L29" s="238"/>
    </row>
    <row r="30" spans="1:12" x14ac:dyDescent="0.25">
      <c r="A30" s="98">
        <v>43509</v>
      </c>
      <c r="B30" s="99">
        <v>19000798</v>
      </c>
      <c r="C30" s="253">
        <v>3</v>
      </c>
      <c r="D30" s="34">
        <v>482126</v>
      </c>
      <c r="E30" s="101"/>
      <c r="F30" s="99"/>
      <c r="G30" s="34"/>
      <c r="H30" s="101"/>
      <c r="I30" s="102"/>
      <c r="J30" s="34"/>
      <c r="L30" s="238"/>
    </row>
    <row r="31" spans="1:12" x14ac:dyDescent="0.25">
      <c r="A31" s="98"/>
      <c r="B31" s="99"/>
      <c r="C31" s="253"/>
      <c r="D31" s="34"/>
      <c r="E31" s="101"/>
      <c r="F31" s="99"/>
      <c r="G31" s="34"/>
      <c r="H31" s="101"/>
      <c r="I31" s="102"/>
      <c r="J31" s="34"/>
      <c r="L31" s="238"/>
    </row>
    <row r="32" spans="1:12" x14ac:dyDescent="0.25">
      <c r="A32" s="235"/>
      <c r="B32" s="234"/>
      <c r="C32" s="26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7">
        <f>SUM(C8:C32)</f>
        <v>145</v>
      </c>
      <c r="D33" s="224"/>
      <c r="E33" s="223" t="s">
        <v>11</v>
      </c>
      <c r="F33" s="223">
        <f>SUM(F8:F32)</f>
        <v>8</v>
      </c>
      <c r="G33" s="5"/>
      <c r="H33" s="234"/>
      <c r="I33" s="240"/>
      <c r="J33" s="5"/>
    </row>
    <row r="34" spans="1:10" x14ac:dyDescent="0.25">
      <c r="A34" s="235"/>
      <c r="B34" s="223"/>
      <c r="C34" s="27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6"/>
      <c r="D35" s="236"/>
      <c r="E35" s="223"/>
      <c r="F35" s="234"/>
      <c r="G35" s="419" t="s">
        <v>12</v>
      </c>
      <c r="H35" s="419"/>
      <c r="I35" s="239"/>
      <c r="J35" s="227">
        <f>SUM(D8:D32)</f>
        <v>16403823</v>
      </c>
    </row>
    <row r="36" spans="1:10" x14ac:dyDescent="0.25">
      <c r="A36" s="235"/>
      <c r="B36" s="234"/>
      <c r="C36" s="26"/>
      <c r="D36" s="236"/>
      <c r="E36" s="237"/>
      <c r="F36" s="234"/>
      <c r="G36" s="419" t="s">
        <v>13</v>
      </c>
      <c r="H36" s="419"/>
      <c r="I36" s="239"/>
      <c r="J36" s="227">
        <f>SUM(G8:G32)</f>
        <v>537950</v>
      </c>
    </row>
    <row r="37" spans="1:10" x14ac:dyDescent="0.25">
      <c r="A37" s="228"/>
      <c r="B37" s="237"/>
      <c r="C37" s="26"/>
      <c r="D37" s="236"/>
      <c r="E37" s="237"/>
      <c r="F37" s="234"/>
      <c r="G37" s="419" t="s">
        <v>14</v>
      </c>
      <c r="H37" s="419"/>
      <c r="I37" s="41"/>
      <c r="J37" s="229">
        <f>J35-J36</f>
        <v>15865873</v>
      </c>
    </row>
    <row r="38" spans="1:10" x14ac:dyDescent="0.25">
      <c r="A38" s="235"/>
      <c r="B38" s="230"/>
      <c r="C38" s="26"/>
      <c r="D38" s="231"/>
      <c r="E38" s="237"/>
      <c r="F38" s="234"/>
      <c r="G38" s="419" t="s">
        <v>15</v>
      </c>
      <c r="H38" s="419"/>
      <c r="I38" s="239"/>
      <c r="J38" s="227">
        <f>SUM(H8:H33)</f>
        <v>0</v>
      </c>
    </row>
    <row r="39" spans="1:10" x14ac:dyDescent="0.25">
      <c r="A39" s="235"/>
      <c r="B39" s="230"/>
      <c r="C39" s="26"/>
      <c r="D39" s="231"/>
      <c r="E39" s="237"/>
      <c r="F39" s="234"/>
      <c r="G39" s="419" t="s">
        <v>16</v>
      </c>
      <c r="H39" s="419"/>
      <c r="I39" s="239"/>
      <c r="J39" s="227">
        <f>J37+J38</f>
        <v>15865873</v>
      </c>
    </row>
    <row r="40" spans="1:10" x14ac:dyDescent="0.25">
      <c r="A40" s="235"/>
      <c r="B40" s="230"/>
      <c r="C40" s="26"/>
      <c r="D40" s="231"/>
      <c r="E40" s="237"/>
      <c r="F40" s="234"/>
      <c r="G40" s="419" t="s">
        <v>5</v>
      </c>
      <c r="H40" s="419"/>
      <c r="I40" s="239"/>
      <c r="J40" s="227">
        <f>SUM(I8:I33)</f>
        <v>14817445</v>
      </c>
    </row>
    <row r="41" spans="1:10" x14ac:dyDescent="0.25">
      <c r="A41" s="235"/>
      <c r="B41" s="230"/>
      <c r="C41" s="26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PIUTANG</v>
      </c>
      <c r="J41" s="227">
        <f>J40-J39</f>
        <v>-1048428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80" activePane="bottomLeft" state="frozen"/>
      <selection pane="bottomLeft" activeCell="J83" sqref="J8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3" t="s">
        <v>22</v>
      </c>
      <c r="G1" s="413"/>
      <c r="H1" s="413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J94*-1</f>
        <v>0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416</v>
      </c>
      <c r="D86" s="9"/>
      <c r="E86" s="8" t="s">
        <v>11</v>
      </c>
      <c r="F86" s="8">
        <f>SUM(F8:F85)</f>
        <v>123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9" t="s">
        <v>12</v>
      </c>
      <c r="H88" s="419"/>
      <c r="I88" s="39"/>
      <c r="J88" s="13">
        <f>SUM(D8:D85)</f>
        <v>46541441</v>
      </c>
      <c r="M88" s="37"/>
    </row>
    <row r="89" spans="1:17" x14ac:dyDescent="0.25">
      <c r="A89" s="4"/>
      <c r="B89" s="3"/>
      <c r="C89" s="40"/>
      <c r="D89" s="6"/>
      <c r="E89" s="7"/>
      <c r="F89" s="3"/>
      <c r="G89" s="419" t="s">
        <v>13</v>
      </c>
      <c r="H89" s="419"/>
      <c r="I89" s="39"/>
      <c r="J89" s="13">
        <f>SUM(G8:G85)</f>
        <v>14414573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9" t="s">
        <v>14</v>
      </c>
      <c r="H90" s="419"/>
      <c r="I90" s="41"/>
      <c r="J90" s="15">
        <f>J88-J89</f>
        <v>32126868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9" t="s">
        <v>15</v>
      </c>
      <c r="H91" s="419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9" t="s">
        <v>16</v>
      </c>
      <c r="H92" s="419"/>
      <c r="I92" s="39"/>
      <c r="J92" s="13">
        <f>J90+J91</f>
        <v>32126868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9" t="s">
        <v>5</v>
      </c>
      <c r="H93" s="419"/>
      <c r="I93" s="39"/>
      <c r="J93" s="13">
        <f>SUM(I8:I86)</f>
        <v>32126868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9" t="s">
        <v>31</v>
      </c>
      <c r="H94" s="419"/>
      <c r="I94" s="40" t="str">
        <f>IF(J94&gt;0,"SALDO",IF(J94&lt;0,"PIUTANG",IF(J94=0,"LUNAS")))</f>
        <v>LUNAS</v>
      </c>
      <c r="J94" s="13">
        <f>J93-J92</f>
        <v>0</v>
      </c>
      <c r="M94" s="37"/>
    </row>
  </sheetData>
  <mergeCells count="15">
    <mergeCell ref="G94:H94"/>
    <mergeCell ref="G88:H88"/>
    <mergeCell ref="G89:H89"/>
    <mergeCell ref="G90:H90"/>
    <mergeCell ref="G91:H91"/>
    <mergeCell ref="G92:H92"/>
    <mergeCell ref="G93:H9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2" activePane="bottomLeft" state="frozen"/>
      <selection pane="bottomLeft" activeCell="J36" sqref="J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J48*-1</f>
        <v>-10062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7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98">
        <v>43498</v>
      </c>
      <c r="B36" s="99">
        <v>19000181</v>
      </c>
      <c r="C36" s="253">
        <v>7</v>
      </c>
      <c r="D36" s="34">
        <v>857851</v>
      </c>
      <c r="E36" s="101" t="s">
        <v>235</v>
      </c>
      <c r="F36" s="99">
        <v>2</v>
      </c>
      <c r="G36" s="34">
        <v>270900</v>
      </c>
      <c r="H36" s="101"/>
      <c r="I36" s="102">
        <v>587000</v>
      </c>
      <c r="J36" s="34" t="s">
        <v>17</v>
      </c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870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9" t="s">
        <v>12</v>
      </c>
      <c r="H42" s="419"/>
      <c r="I42" s="39"/>
      <c r="J42" s="13">
        <f>SUM(D8:D39)</f>
        <v>91132920</v>
      </c>
    </row>
    <row r="43" spans="1:12" x14ac:dyDescent="0.25">
      <c r="A43" s="4"/>
      <c r="B43" s="3"/>
      <c r="C43" s="26"/>
      <c r="D43" s="6"/>
      <c r="E43" s="7"/>
      <c r="F43" s="3"/>
      <c r="G43" s="419" t="s">
        <v>13</v>
      </c>
      <c r="H43" s="419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19" t="s">
        <v>14</v>
      </c>
      <c r="H44" s="419"/>
      <c r="I44" s="41"/>
      <c r="J44" s="15">
        <f>J42-J43</f>
        <v>76581938</v>
      </c>
    </row>
    <row r="45" spans="1:12" x14ac:dyDescent="0.25">
      <c r="A45" s="4"/>
      <c r="B45" s="16"/>
      <c r="C45" s="26"/>
      <c r="D45" s="17"/>
      <c r="E45" s="7"/>
      <c r="F45" s="3"/>
      <c r="G45" s="419" t="s">
        <v>15</v>
      </c>
      <c r="H45" s="419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9" t="s">
        <v>16</v>
      </c>
      <c r="H46" s="419"/>
      <c r="I46" s="39"/>
      <c r="J46" s="13">
        <f>J44+J45</f>
        <v>76581938</v>
      </c>
    </row>
    <row r="47" spans="1:12" x14ac:dyDescent="0.25">
      <c r="A47" s="4"/>
      <c r="B47" s="16"/>
      <c r="C47" s="26"/>
      <c r="D47" s="17"/>
      <c r="E47" s="7"/>
      <c r="F47" s="3"/>
      <c r="G47" s="419" t="s">
        <v>5</v>
      </c>
      <c r="H47" s="419"/>
      <c r="I47" s="39"/>
      <c r="J47" s="13">
        <f>SUM(I8:I40)</f>
        <v>76592000</v>
      </c>
    </row>
    <row r="48" spans="1:12" x14ac:dyDescent="0.25">
      <c r="A48" s="4"/>
      <c r="B48" s="16"/>
      <c r="C48" s="26"/>
      <c r="D48" s="17"/>
      <c r="E48" s="7"/>
      <c r="F48" s="3"/>
      <c r="G48" s="419" t="s">
        <v>31</v>
      </c>
      <c r="H48" s="419"/>
      <c r="I48" s="40" t="str">
        <f>IF(J48&gt;0,"SALDO",IF(J48&lt;0,"PIUTANG",IF(J48=0,"LUNAS")))</f>
        <v>SALDO</v>
      </c>
      <c r="J48" s="13">
        <f>J47-J46</f>
        <v>10062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6"/>
  <sheetViews>
    <sheetView workbookViewId="0">
      <pane ySplit="7" topLeftCell="A221" activePane="bottomLeft" state="frozen"/>
      <selection pane="bottomLeft" activeCell="B228" sqref="B22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3" t="s">
        <v>22</v>
      </c>
      <c r="G1" s="413"/>
      <c r="H1" s="413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220">
        <f>J240*-1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/>
      <c r="B229" s="99"/>
      <c r="C229" s="100"/>
      <c r="D229" s="34"/>
      <c r="E229" s="101"/>
      <c r="F229" s="99"/>
      <c r="G229" s="34"/>
      <c r="H229" s="102"/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/>
      <c r="B230" s="99"/>
      <c r="C230" s="100"/>
      <c r="D230" s="34"/>
      <c r="E230" s="101"/>
      <c r="F230" s="99"/>
      <c r="G230" s="34"/>
      <c r="H230" s="102"/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35"/>
      <c r="B231" s="234"/>
      <c r="C231" s="240"/>
      <c r="D231" s="236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4"/>
      <c r="B232" s="8" t="s">
        <v>11</v>
      </c>
      <c r="C232" s="77">
        <f>SUM(C8:C231)</f>
        <v>967</v>
      </c>
      <c r="D232" s="9"/>
      <c r="E232" s="223" t="s">
        <v>11</v>
      </c>
      <c r="F232" s="223">
        <f>SUM(F8:F231)</f>
        <v>1</v>
      </c>
      <c r="G232" s="224">
        <f>SUM(G8:G231)</f>
        <v>98525</v>
      </c>
      <c r="H232" s="239"/>
      <c r="I232" s="239"/>
      <c r="J232" s="23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8"/>
      <c r="C233" s="77"/>
      <c r="D233" s="9"/>
      <c r="E233" s="237"/>
      <c r="F233" s="234"/>
      <c r="G233" s="236"/>
      <c r="H233" s="239"/>
      <c r="I233" s="239"/>
      <c r="J233" s="23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0"/>
      <c r="B234" s="11"/>
      <c r="C234" s="40"/>
      <c r="D234" s="6"/>
      <c r="E234" s="8"/>
      <c r="F234" s="234"/>
      <c r="G234" s="419" t="s">
        <v>12</v>
      </c>
      <c r="H234" s="419"/>
      <c r="I234" s="39"/>
      <c r="J234" s="13">
        <f>SUM(D8:D231)</f>
        <v>89107647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3"/>
      <c r="C235" s="40"/>
      <c r="D235" s="6"/>
      <c r="E235" s="8"/>
      <c r="F235" s="234"/>
      <c r="G235" s="419" t="s">
        <v>13</v>
      </c>
      <c r="H235" s="419"/>
      <c r="I235" s="39"/>
      <c r="J235" s="13">
        <f>SUM(G8:G231)</f>
        <v>98525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14"/>
      <c r="B236" s="7"/>
      <c r="C236" s="40"/>
      <c r="D236" s="6"/>
      <c r="E236" s="7"/>
      <c r="F236" s="234"/>
      <c r="G236" s="419" t="s">
        <v>14</v>
      </c>
      <c r="H236" s="419"/>
      <c r="I236" s="41"/>
      <c r="J236" s="15">
        <f>J234-J235</f>
        <v>89009122</v>
      </c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16"/>
      <c r="C237" s="40"/>
      <c r="D237" s="17"/>
      <c r="E237" s="7"/>
      <c r="F237" s="8"/>
      <c r="G237" s="419" t="s">
        <v>15</v>
      </c>
      <c r="H237" s="419"/>
      <c r="I237" s="39"/>
      <c r="J237" s="13">
        <f>SUM(H8:H233)</f>
        <v>5204500</v>
      </c>
      <c r="K237" s="219"/>
      <c r="L237" s="219"/>
      <c r="M237" s="219"/>
      <c r="N237" s="219"/>
      <c r="O237" s="219"/>
      <c r="P237" s="219"/>
    </row>
    <row r="238" spans="1:16" x14ac:dyDescent="0.25">
      <c r="A238" s="4"/>
      <c r="B238" s="16"/>
      <c r="C238" s="40"/>
      <c r="D238" s="17"/>
      <c r="E238" s="7"/>
      <c r="F238" s="8"/>
      <c r="G238" s="419" t="s">
        <v>16</v>
      </c>
      <c r="H238" s="419"/>
      <c r="I238" s="39"/>
      <c r="J238" s="13">
        <f>J236+J237</f>
        <v>94213622</v>
      </c>
    </row>
    <row r="239" spans="1:16" x14ac:dyDescent="0.25">
      <c r="A239" s="4"/>
      <c r="B239" s="16"/>
      <c r="C239" s="40"/>
      <c r="D239" s="17"/>
      <c r="E239" s="7"/>
      <c r="F239" s="3"/>
      <c r="G239" s="419" t="s">
        <v>5</v>
      </c>
      <c r="H239" s="419"/>
      <c r="I239" s="39"/>
      <c r="J239" s="13">
        <f>SUM(I8:I233)</f>
        <v>94213622</v>
      </c>
    </row>
    <row r="240" spans="1:16" x14ac:dyDescent="0.25">
      <c r="A240" s="4"/>
      <c r="B240" s="16"/>
      <c r="C240" s="40"/>
      <c r="D240" s="17"/>
      <c r="E240" s="7"/>
      <c r="F240" s="3"/>
      <c r="G240" s="419" t="s">
        <v>31</v>
      </c>
      <c r="H240" s="419"/>
      <c r="I240" s="40" t="str">
        <f>IF(J240&gt;0,"SALDO",IF(J240&lt;0,"PIUTANG",IF(J240=0,"LUNAS")))</f>
        <v>LUNAS</v>
      </c>
      <c r="J240" s="13">
        <f>J239-J238</f>
        <v>0</v>
      </c>
    </row>
    <row r="241" spans="1:16" x14ac:dyDescent="0.25">
      <c r="F241" s="37"/>
      <c r="G241" s="37"/>
      <c r="J241" s="37"/>
    </row>
    <row r="242" spans="1:16" x14ac:dyDescent="0.25"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A244" s="404">
        <v>43411</v>
      </c>
      <c r="C244" s="37"/>
      <c r="D244" s="37"/>
      <c r="F244" s="37"/>
      <c r="G244" s="37"/>
      <c r="J244" s="37"/>
      <c r="L244"/>
      <c r="M244"/>
      <c r="N244"/>
      <c r="O244"/>
      <c r="P244"/>
    </row>
    <row r="245" spans="1:16" x14ac:dyDescent="0.25">
      <c r="C245" s="37"/>
      <c r="D245" s="37"/>
      <c r="F245" s="37"/>
      <c r="G245" s="37"/>
      <c r="J245" s="37"/>
      <c r="L245"/>
      <c r="M245"/>
      <c r="N245"/>
      <c r="O245"/>
      <c r="P245"/>
    </row>
    <row r="246" spans="1:16" x14ac:dyDescent="0.25">
      <c r="C246" s="37"/>
      <c r="D246" s="37"/>
      <c r="L246"/>
      <c r="M246"/>
      <c r="N246"/>
      <c r="O246"/>
      <c r="P246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0:H240"/>
    <mergeCell ref="G234:H234"/>
    <mergeCell ref="G235:H235"/>
    <mergeCell ref="G236:H236"/>
    <mergeCell ref="G237:H237"/>
    <mergeCell ref="G238:H238"/>
    <mergeCell ref="G239:H239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6"/>
  <sheetViews>
    <sheetView workbookViewId="0">
      <pane ySplit="7" topLeftCell="A82" activePane="bottomLeft" state="frozen"/>
      <selection pane="bottomLeft" activeCell="G85" sqref="G8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3" t="s">
        <v>22</v>
      </c>
      <c r="G1" s="413"/>
      <c r="H1" s="41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J100*-1</f>
        <v>1613467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245">
        <v>8000000</v>
      </c>
      <c r="J84" s="246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244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235"/>
      <c r="B91" s="234"/>
      <c r="C91" s="240"/>
      <c r="D91" s="236"/>
      <c r="E91" s="237"/>
      <c r="F91" s="234"/>
      <c r="G91" s="236"/>
      <c r="H91" s="239"/>
      <c r="I91" s="239"/>
      <c r="J91" s="236"/>
    </row>
    <row r="92" spans="1:10" x14ac:dyDescent="0.25">
      <c r="A92" s="235"/>
      <c r="B92" s="223" t="s">
        <v>11</v>
      </c>
      <c r="C92" s="232">
        <f>SUM(C8:C91)</f>
        <v>1501</v>
      </c>
      <c r="D92" s="224"/>
      <c r="E92" s="223" t="s">
        <v>11</v>
      </c>
      <c r="F92" s="223">
        <f>SUM(F8:F91)</f>
        <v>250</v>
      </c>
      <c r="G92" s="224">
        <f>SUM(G8:G91)</f>
        <v>26304958</v>
      </c>
      <c r="H92" s="239"/>
      <c r="I92" s="239"/>
      <c r="J92" s="236"/>
    </row>
    <row r="93" spans="1:10" x14ac:dyDescent="0.25">
      <c r="A93" s="235"/>
      <c r="B93" s="223"/>
      <c r="C93" s="232"/>
      <c r="D93" s="224"/>
      <c r="E93" s="237"/>
      <c r="F93" s="234"/>
      <c r="G93" s="236"/>
      <c r="H93" s="239"/>
      <c r="I93" s="239"/>
      <c r="J93" s="236"/>
    </row>
    <row r="94" spans="1:10" x14ac:dyDescent="0.25">
      <c r="A94" s="225"/>
      <c r="B94" s="226"/>
      <c r="C94" s="240"/>
      <c r="D94" s="236"/>
      <c r="E94" s="223"/>
      <c r="F94" s="234"/>
      <c r="G94" s="419" t="s">
        <v>12</v>
      </c>
      <c r="H94" s="419"/>
      <c r="I94" s="239"/>
      <c r="J94" s="227">
        <f>SUM(D8:D91)</f>
        <v>156775601</v>
      </c>
    </row>
    <row r="95" spans="1:10" x14ac:dyDescent="0.25">
      <c r="A95" s="235"/>
      <c r="B95" s="234"/>
      <c r="C95" s="240"/>
      <c r="D95" s="236"/>
      <c r="E95" s="223"/>
      <c r="F95" s="234"/>
      <c r="G95" s="419" t="s">
        <v>13</v>
      </c>
      <c r="H95" s="419"/>
      <c r="I95" s="239"/>
      <c r="J95" s="227">
        <f>SUM(G8:G91)</f>
        <v>26304958</v>
      </c>
    </row>
    <row r="96" spans="1:10" x14ac:dyDescent="0.25">
      <c r="A96" s="228"/>
      <c r="B96" s="237"/>
      <c r="C96" s="240"/>
      <c r="D96" s="236"/>
      <c r="E96" s="237"/>
      <c r="F96" s="234"/>
      <c r="G96" s="419" t="s">
        <v>14</v>
      </c>
      <c r="H96" s="419"/>
      <c r="I96" s="41"/>
      <c r="J96" s="229">
        <f>J94-J95</f>
        <v>130470643</v>
      </c>
    </row>
    <row r="97" spans="1:16" x14ac:dyDescent="0.25">
      <c r="A97" s="235"/>
      <c r="B97" s="230"/>
      <c r="C97" s="240"/>
      <c r="D97" s="231"/>
      <c r="E97" s="237"/>
      <c r="F97" s="223"/>
      <c r="G97" s="419" t="s">
        <v>15</v>
      </c>
      <c r="H97" s="419"/>
      <c r="I97" s="239"/>
      <c r="J97" s="227">
        <f>SUM(H8:H93)</f>
        <v>0</v>
      </c>
    </row>
    <row r="98" spans="1:16" x14ac:dyDescent="0.25">
      <c r="A98" s="235"/>
      <c r="B98" s="230"/>
      <c r="C98" s="240"/>
      <c r="D98" s="231"/>
      <c r="E98" s="237"/>
      <c r="F98" s="223"/>
      <c r="G98" s="419" t="s">
        <v>16</v>
      </c>
      <c r="H98" s="419"/>
      <c r="I98" s="239"/>
      <c r="J98" s="227">
        <f>J96+J97</f>
        <v>130470643</v>
      </c>
    </row>
    <row r="99" spans="1:16" x14ac:dyDescent="0.25">
      <c r="A99" s="235"/>
      <c r="B99" s="230"/>
      <c r="C99" s="240"/>
      <c r="D99" s="231"/>
      <c r="E99" s="237"/>
      <c r="F99" s="234"/>
      <c r="G99" s="419" t="s">
        <v>5</v>
      </c>
      <c r="H99" s="419"/>
      <c r="I99" s="239"/>
      <c r="J99" s="227">
        <f>SUM(I8:I93)</f>
        <v>128857176</v>
      </c>
    </row>
    <row r="100" spans="1:16" x14ac:dyDescent="0.25">
      <c r="A100" s="235"/>
      <c r="B100" s="230"/>
      <c r="C100" s="240"/>
      <c r="D100" s="231"/>
      <c r="E100" s="237"/>
      <c r="F100" s="234"/>
      <c r="G100" s="419" t="s">
        <v>31</v>
      </c>
      <c r="H100" s="419"/>
      <c r="I100" s="240" t="str">
        <f>IF(J100&gt;0,"SALDO",IF(J100&lt;0,"PIUTANG",IF(J100=0,"LUNAS")))</f>
        <v>PIUTANG</v>
      </c>
      <c r="J100" s="227">
        <f>J99-J98</f>
        <v>-1613467</v>
      </c>
    </row>
    <row r="101" spans="1:16" x14ac:dyDescent="0.25">
      <c r="F101" s="219"/>
      <c r="G101" s="219"/>
      <c r="J101" s="219"/>
    </row>
    <row r="102" spans="1:16" x14ac:dyDescent="0.25">
      <c r="C102" s="219"/>
      <c r="D102" s="219"/>
      <c r="F102" s="219"/>
      <c r="G102" s="219"/>
      <c r="J102" s="219"/>
      <c r="M102" s="233"/>
      <c r="N102" s="233"/>
      <c r="O102" s="233"/>
      <c r="P102" s="233"/>
    </row>
    <row r="103" spans="1:16" x14ac:dyDescent="0.25">
      <c r="C103" s="219"/>
      <c r="D103" s="219"/>
      <c r="F103" s="219"/>
      <c r="G103" s="219"/>
      <c r="J103" s="219"/>
      <c r="L103" s="238"/>
      <c r="M103" s="233"/>
      <c r="N103" s="233"/>
      <c r="O103" s="233"/>
      <c r="P103" s="233"/>
    </row>
    <row r="104" spans="1:16" x14ac:dyDescent="0.25">
      <c r="C104" s="219"/>
      <c r="D104" s="219"/>
      <c r="F104" s="219"/>
      <c r="G104" s="219"/>
      <c r="J104" s="219"/>
      <c r="L104" s="238"/>
      <c r="M104" s="233"/>
      <c r="N104" s="233"/>
      <c r="O104" s="233"/>
      <c r="P104" s="233"/>
    </row>
    <row r="105" spans="1:16" x14ac:dyDescent="0.25">
      <c r="C105" s="219"/>
      <c r="D105" s="219"/>
      <c r="F105" s="219"/>
      <c r="G105" s="219"/>
      <c r="J105" s="219"/>
      <c r="L105" s="233"/>
      <c r="M105" s="233"/>
      <c r="N105" s="233"/>
      <c r="O105" s="233"/>
      <c r="P105" s="233"/>
    </row>
    <row r="106" spans="1:16" x14ac:dyDescent="0.25">
      <c r="C106" s="219"/>
      <c r="D106" s="219"/>
      <c r="L106" s="233"/>
      <c r="M106" s="233"/>
      <c r="N106" s="233"/>
      <c r="O106" s="233"/>
      <c r="P106" s="233"/>
    </row>
  </sheetData>
  <mergeCells count="15">
    <mergeCell ref="G100:H100"/>
    <mergeCell ref="G94:H94"/>
    <mergeCell ref="G95:H95"/>
    <mergeCell ref="G96:H96"/>
    <mergeCell ref="G97:H97"/>
    <mergeCell ref="G98:H98"/>
    <mergeCell ref="G99:H99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L29" sqref="L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3" t="s">
        <v>22</v>
      </c>
      <c r="G1" s="413"/>
      <c r="H1" s="413"/>
      <c r="I1" s="220"/>
      <c r="J1" s="218"/>
      <c r="L1" s="219">
        <f>SUM(D21:D22)</f>
        <v>929338</v>
      </c>
      <c r="M1" s="219">
        <f>D21-I2</f>
        <v>-912432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J39*-1</f>
        <v>1221132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452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9" t="s">
        <v>12</v>
      </c>
      <c r="H33" s="419"/>
      <c r="I33" s="239"/>
      <c r="J33" s="227">
        <f>SUM(D8:D30)</f>
        <v>45525822</v>
      </c>
    </row>
    <row r="34" spans="1:16" x14ac:dyDescent="0.25">
      <c r="A34" s="235"/>
      <c r="B34" s="234"/>
      <c r="C34" s="240"/>
      <c r="D34" s="236"/>
      <c r="E34" s="223"/>
      <c r="F34" s="234"/>
      <c r="G34" s="419" t="s">
        <v>13</v>
      </c>
      <c r="H34" s="419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9" t="s">
        <v>14</v>
      </c>
      <c r="H35" s="419"/>
      <c r="I35" s="41"/>
      <c r="J35" s="229">
        <f>J33-J34</f>
        <v>36657695</v>
      </c>
    </row>
    <row r="36" spans="1:16" x14ac:dyDescent="0.25">
      <c r="A36" s="235"/>
      <c r="B36" s="230"/>
      <c r="C36" s="240"/>
      <c r="D36" s="231"/>
      <c r="E36" s="237"/>
      <c r="F36" s="223"/>
      <c r="G36" s="419" t="s">
        <v>15</v>
      </c>
      <c r="H36" s="419"/>
      <c r="I36" s="239"/>
      <c r="J36" s="227">
        <f>SUM(H8:H32)</f>
        <v>404000</v>
      </c>
    </row>
    <row r="37" spans="1:16" x14ac:dyDescent="0.25">
      <c r="A37" s="235"/>
      <c r="B37" s="230"/>
      <c r="C37" s="240"/>
      <c r="D37" s="231"/>
      <c r="E37" s="237"/>
      <c r="F37" s="223"/>
      <c r="G37" s="419" t="s">
        <v>16</v>
      </c>
      <c r="H37" s="419"/>
      <c r="I37" s="239"/>
      <c r="J37" s="227">
        <f>J35+J36</f>
        <v>37061695</v>
      </c>
    </row>
    <row r="38" spans="1:16" x14ac:dyDescent="0.25">
      <c r="A38" s="235"/>
      <c r="B38" s="230"/>
      <c r="C38" s="240"/>
      <c r="D38" s="231"/>
      <c r="E38" s="237"/>
      <c r="F38" s="234"/>
      <c r="G38" s="419" t="s">
        <v>5</v>
      </c>
      <c r="H38" s="419"/>
      <c r="I38" s="239"/>
      <c r="J38" s="227">
        <f>SUM(I8:I32)</f>
        <v>35840563</v>
      </c>
    </row>
    <row r="39" spans="1:16" x14ac:dyDescent="0.25">
      <c r="A39" s="235"/>
      <c r="B39" s="230"/>
      <c r="C39" s="240"/>
      <c r="D39" s="231"/>
      <c r="E39" s="237"/>
      <c r="F39" s="234"/>
      <c r="G39" s="419" t="s">
        <v>31</v>
      </c>
      <c r="H39" s="419"/>
      <c r="I39" s="240" t="str">
        <f>IF(J39&gt;0,"SALDO",IF(J39&lt;0,"PIUTANG",IF(J39=0,"LUNAS")))</f>
        <v>PIUTANG</v>
      </c>
      <c r="J39" s="227">
        <f>J38-J37</f>
        <v>-1221132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G39:H39"/>
    <mergeCell ref="G33:H33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3" t="s">
        <v>21</v>
      </c>
      <c r="G2" s="413"/>
      <c r="H2" s="413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9" t="s">
        <v>12</v>
      </c>
      <c r="H46" s="41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9" t="s">
        <v>13</v>
      </c>
      <c r="H47" s="41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9" t="s">
        <v>14</v>
      </c>
      <c r="H48" s="41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9" t="s">
        <v>15</v>
      </c>
      <c r="H49" s="41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9" t="s">
        <v>16</v>
      </c>
      <c r="H50" s="41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9" t="s">
        <v>5</v>
      </c>
      <c r="H51" s="41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9" t="s">
        <v>31</v>
      </c>
      <c r="H52" s="41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M3" sqref="M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9" t="s">
        <v>12</v>
      </c>
      <c r="H69" s="41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9" t="s">
        <v>13</v>
      </c>
      <c r="H70" s="41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9" t="s">
        <v>14</v>
      </c>
      <c r="H71" s="41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9" t="s">
        <v>15</v>
      </c>
      <c r="H72" s="41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9" t="s">
        <v>16</v>
      </c>
      <c r="H73" s="41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9" t="s">
        <v>5</v>
      </c>
      <c r="H74" s="41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9" t="s">
        <v>31</v>
      </c>
      <c r="H75" s="41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19" activePane="bottomLeft" state="frozen"/>
      <selection pane="bottomLeft" activeCell="J29" sqref="J29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1573316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245">
        <v>100000</v>
      </c>
      <c r="I27" s="245">
        <v>1519000</v>
      </c>
      <c r="J27" s="246" t="s">
        <v>17</v>
      </c>
    </row>
    <row r="28" spans="1:10" x14ac:dyDescent="0.25">
      <c r="A28" s="4">
        <v>43507</v>
      </c>
      <c r="B28" s="3"/>
      <c r="C28" s="40"/>
      <c r="D28" s="6"/>
      <c r="E28" s="7" t="s">
        <v>242</v>
      </c>
      <c r="F28" s="40">
        <v>5</v>
      </c>
      <c r="G28" s="6">
        <v>348776</v>
      </c>
      <c r="H28" s="39"/>
      <c r="I28" s="39"/>
      <c r="J28" s="6"/>
    </row>
    <row r="29" spans="1:10" x14ac:dyDescent="0.25">
      <c r="A29" s="4">
        <v>43508</v>
      </c>
      <c r="B29" s="3">
        <v>19000721</v>
      </c>
      <c r="C29" s="40">
        <v>26</v>
      </c>
      <c r="D29" s="6">
        <v>2742385</v>
      </c>
      <c r="E29" s="7"/>
      <c r="F29" s="40"/>
      <c r="G29" s="6"/>
      <c r="H29" s="39">
        <v>80000</v>
      </c>
      <c r="I29" s="39">
        <v>2000000</v>
      </c>
      <c r="J29" s="6" t="s">
        <v>17</v>
      </c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117</v>
      </c>
      <c r="D32" s="9">
        <f>SUM(D7:D31)</f>
        <v>11906506</v>
      </c>
      <c r="E32" s="8" t="s">
        <v>11</v>
      </c>
      <c r="F32" s="77">
        <f>SUM(F7:F31)</f>
        <v>30</v>
      </c>
      <c r="G32" s="9">
        <f>SUM(G7:G31)</f>
        <v>2886190</v>
      </c>
      <c r="H32" s="77">
        <f>SUM(H7:H31)</f>
        <v>1147000</v>
      </c>
      <c r="I32" s="77">
        <f>SUM(I7:I31)</f>
        <v>8594000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6"/>
      <c r="J34" s="13">
        <f>SUM(D7:D31)</f>
        <v>11906506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7"/>
      <c r="J35" s="13">
        <f>SUM(G7:G31)</f>
        <v>2886190</v>
      </c>
    </row>
    <row r="36" spans="1:17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15"/>
      <c r="J36" s="15">
        <f>J34-J35</f>
        <v>9020316</v>
      </c>
    </row>
    <row r="37" spans="1:17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7"/>
      <c r="J37" s="13">
        <f>SUM(H7:H31)</f>
        <v>1147000</v>
      </c>
    </row>
    <row r="38" spans="1:17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7"/>
      <c r="J38" s="13">
        <f>J36+J37</f>
        <v>10167316</v>
      </c>
    </row>
    <row r="39" spans="1:17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7"/>
      <c r="J39" s="13">
        <f>SUM(I7:I31)</f>
        <v>8594000</v>
      </c>
    </row>
    <row r="40" spans="1:17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3" t="str">
        <f>IF(J40&gt;0,"SALDO",IF(J40&lt;0,"PIUTANG",IF(J40=0,"LUNAS")))</f>
        <v>PIUTANG</v>
      </c>
      <c r="J40" s="13">
        <f>J39-J38</f>
        <v>-1573316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H34" sqref="H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7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9" t="s">
        <v>12</v>
      </c>
      <c r="H44" s="41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9" t="s">
        <v>13</v>
      </c>
      <c r="H45" s="41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9" t="s">
        <v>14</v>
      </c>
      <c r="H46" s="41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9" t="s">
        <v>15</v>
      </c>
      <c r="H47" s="41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9" t="s">
        <v>16</v>
      </c>
      <c r="H48" s="41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9" t="s">
        <v>5</v>
      </c>
      <c r="H49" s="41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9" t="s">
        <v>31</v>
      </c>
      <c r="H50" s="41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7" sqref="E17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ST'!A65</f>
        <v>43500</v>
      </c>
      <c r="C5" s="281">
        <f>'Taufik ST'!I2</f>
        <v>2755208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Fashion'!A14</f>
        <v>43493</v>
      </c>
      <c r="C6" s="281">
        <f>'Indra Fashion'!I2</f>
        <v>667538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Bandros!$A$141</f>
        <v>43502</v>
      </c>
      <c r="C8" s="281">
        <f>Bandros!I2</f>
        <v>3240843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Bentang!A85</f>
        <v>43492</v>
      </c>
      <c r="C9" s="281">
        <f>Bentang!I2</f>
        <v>1613467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Azalea!A27</f>
        <v>43486</v>
      </c>
      <c r="C10" s="281">
        <f>Azalea!I2</f>
        <v>1221132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ESP!A94</f>
        <v>43498</v>
      </c>
      <c r="C11" s="281">
        <f>ESP!I2</f>
        <v>10416760</v>
      </c>
      <c r="E11" s="289"/>
    </row>
    <row r="12" spans="1:5" s="267" customFormat="1" ht="18.75" customHeight="1" x14ac:dyDescent="0.25">
      <c r="A12" s="185" t="s">
        <v>200</v>
      </c>
      <c r="B12" s="184">
        <f>Yuan!A25</f>
        <v>43502</v>
      </c>
      <c r="C12" s="281">
        <f>Yuan!I2</f>
        <v>1048428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f>Yanyan!I2</f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Agus!A36</f>
        <v>43498</v>
      </c>
      <c r="C18" s="281">
        <f>Agus!I2</f>
        <v>-10062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1573316</v>
      </c>
      <c r="E20" s="288"/>
    </row>
    <row r="21" spans="1:5" s="267" customFormat="1" ht="18.75" customHeight="1" x14ac:dyDescent="0.25">
      <c r="A21" s="185" t="s">
        <v>211</v>
      </c>
      <c r="B21" s="184">
        <f>'Sale ESP'!A61</f>
        <v>43498</v>
      </c>
      <c r="C21" s="281">
        <f>'Sale ESP'!I2</f>
        <v>549495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23076277.5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7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9" t="s">
        <v>12</v>
      </c>
      <c r="H49" s="41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9" t="s">
        <v>13</v>
      </c>
      <c r="H50" s="41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9" t="s">
        <v>14</v>
      </c>
      <c r="H51" s="41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9" t="s">
        <v>15</v>
      </c>
      <c r="H52" s="41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9" t="s">
        <v>16</v>
      </c>
      <c r="H53" s="41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9" t="s">
        <v>5</v>
      </c>
      <c r="H54" s="41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9" t="s">
        <v>31</v>
      </c>
      <c r="H55" s="41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5" t="s">
        <v>13</v>
      </c>
      <c r="H648" s="445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5" t="s">
        <v>14</v>
      </c>
      <c r="H649" s="445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5" t="s">
        <v>15</v>
      </c>
      <c r="H650" s="445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5" t="s">
        <v>16</v>
      </c>
      <c r="H651" s="445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5" t="s">
        <v>5</v>
      </c>
      <c r="H652" s="445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5" t="s">
        <v>31</v>
      </c>
      <c r="H653" s="445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3" t="s">
        <v>22</v>
      </c>
      <c r="G1" s="413"/>
      <c r="H1" s="413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7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9" t="s">
        <v>12</v>
      </c>
      <c r="H120" s="41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9" t="s">
        <v>13</v>
      </c>
      <c r="H121" s="41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9" t="s">
        <v>14</v>
      </c>
      <c r="H122" s="41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9" t="s">
        <v>15</v>
      </c>
      <c r="H123" s="41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9" t="s">
        <v>16</v>
      </c>
      <c r="H124" s="41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9" t="s">
        <v>5</v>
      </c>
      <c r="H125" s="41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9" t="s">
        <v>31</v>
      </c>
      <c r="H126" s="41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3" t="s">
        <v>22</v>
      </c>
      <c r="G1" s="413"/>
      <c r="H1" s="41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3" t="s">
        <v>21</v>
      </c>
      <c r="G2" s="413"/>
      <c r="H2" s="41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9" t="s">
        <v>12</v>
      </c>
      <c r="H121" s="41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9" t="s">
        <v>13</v>
      </c>
      <c r="H122" s="41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9" t="s">
        <v>14</v>
      </c>
      <c r="H123" s="41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9" t="s">
        <v>15</v>
      </c>
      <c r="H124" s="41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9" t="s">
        <v>16</v>
      </c>
      <c r="H125" s="41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9" t="s">
        <v>5</v>
      </c>
      <c r="H126" s="41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9" t="s">
        <v>31</v>
      </c>
      <c r="H127" s="41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3" t="s">
        <v>21</v>
      </c>
      <c r="G2" s="413"/>
      <c r="H2" s="413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9" t="s">
        <v>12</v>
      </c>
      <c r="H53" s="41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9" t="s">
        <v>13</v>
      </c>
      <c r="H54" s="41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9" t="s">
        <v>14</v>
      </c>
      <c r="H55" s="41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9" t="s">
        <v>15</v>
      </c>
      <c r="H56" s="41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9" t="s">
        <v>16</v>
      </c>
      <c r="H57" s="41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9" t="s">
        <v>5</v>
      </c>
      <c r="H58" s="41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9" t="s">
        <v>31</v>
      </c>
      <c r="H59" s="41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6"/>
      <c r="I7" s="478"/>
      <c r="J7" s="41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3" t="s">
        <v>22</v>
      </c>
      <c r="G1" s="413"/>
      <c r="H1" s="413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4" t="s">
        <v>61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9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7"/>
      <c r="J7" s="41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9" t="s">
        <v>12</v>
      </c>
      <c r="H32" s="41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9" t="s">
        <v>13</v>
      </c>
      <c r="H33" s="41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9" t="s">
        <v>14</v>
      </c>
      <c r="H34" s="41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9" t="s">
        <v>15</v>
      </c>
      <c r="H35" s="41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9" t="s">
        <v>16</v>
      </c>
      <c r="H36" s="41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9" t="s">
        <v>5</v>
      </c>
      <c r="H37" s="41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9" t="s">
        <v>31</v>
      </c>
      <c r="H38" s="41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3" t="s">
        <v>21</v>
      </c>
      <c r="G2" s="413"/>
      <c r="H2" s="41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7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9" t="s">
        <v>12</v>
      </c>
      <c r="H73" s="41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9" t="s">
        <v>13</v>
      </c>
      <c r="H74" s="41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9" t="s">
        <v>14</v>
      </c>
      <c r="H75" s="41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9" t="s">
        <v>15</v>
      </c>
      <c r="H76" s="41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9" t="s">
        <v>16</v>
      </c>
      <c r="H77" s="41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9" t="s">
        <v>5</v>
      </c>
      <c r="H78" s="41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9" t="s">
        <v>31</v>
      </c>
      <c r="H79" s="41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3" t="s">
        <v>118</v>
      </c>
      <c r="G2" s="413"/>
      <c r="H2" s="413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18"/>
      <c r="N5" s="18"/>
      <c r="O5" s="37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79" t="s">
        <v>4</v>
      </c>
      <c r="I6" s="481" t="s">
        <v>5</v>
      </c>
      <c r="J6" s="482" t="s">
        <v>6</v>
      </c>
      <c r="L6" s="18"/>
      <c r="N6" s="18"/>
      <c r="O6" s="37"/>
    </row>
    <row r="7" spans="1:15" x14ac:dyDescent="0.25">
      <c r="A7" s="41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0"/>
      <c r="I7" s="481"/>
      <c r="J7" s="48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3" t="s">
        <v>12</v>
      </c>
      <c r="H19" s="48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3" t="s">
        <v>13</v>
      </c>
      <c r="H20" s="48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3" t="s">
        <v>14</v>
      </c>
      <c r="H21" s="48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3" t="s">
        <v>15</v>
      </c>
      <c r="H22" s="48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3" t="s">
        <v>16</v>
      </c>
      <c r="H23" s="48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3" t="s">
        <v>5</v>
      </c>
      <c r="H24" s="48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3" t="s">
        <v>31</v>
      </c>
      <c r="H25" s="48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3" t="s">
        <v>22</v>
      </c>
      <c r="G1" s="413"/>
      <c r="H1" s="413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7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3" t="s">
        <v>22</v>
      </c>
      <c r="G1" s="413"/>
      <c r="H1" s="413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3" t="s">
        <v>21</v>
      </c>
      <c r="G2" s="413"/>
      <c r="H2" s="413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7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9" t="s">
        <v>12</v>
      </c>
      <c r="H35" s="41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9" t="s">
        <v>13</v>
      </c>
      <c r="H36" s="41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9" t="s">
        <v>14</v>
      </c>
      <c r="H37" s="41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9" t="s">
        <v>15</v>
      </c>
      <c r="H38" s="41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9" t="s">
        <v>16</v>
      </c>
      <c r="H39" s="41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9" t="s">
        <v>5</v>
      </c>
      <c r="H40" s="41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3" t="s">
        <v>22</v>
      </c>
      <c r="G1" s="413"/>
      <c r="H1" s="413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3" t="s">
        <v>21</v>
      </c>
      <c r="G2" s="413"/>
      <c r="H2" s="413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7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3" t="s">
        <v>21</v>
      </c>
      <c r="G2" s="413"/>
      <c r="H2" s="413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7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9" t="s">
        <v>12</v>
      </c>
      <c r="H35" s="41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9" t="s">
        <v>13</v>
      </c>
      <c r="H36" s="41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9" t="s">
        <v>14</v>
      </c>
      <c r="H37" s="41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9" t="s">
        <v>15</v>
      </c>
      <c r="H38" s="41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9" t="s">
        <v>16</v>
      </c>
      <c r="H39" s="41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9" t="s">
        <v>5</v>
      </c>
      <c r="H40" s="41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3" t="s">
        <v>21</v>
      </c>
      <c r="G2" s="413"/>
      <c r="H2" s="413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7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3" t="s">
        <v>22</v>
      </c>
      <c r="G1" s="413"/>
      <c r="H1" s="413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7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9" t="s">
        <v>12</v>
      </c>
      <c r="H158" s="41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9" t="s">
        <v>13</v>
      </c>
      <c r="H159" s="41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9" t="s">
        <v>14</v>
      </c>
      <c r="H160" s="41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9" t="s">
        <v>15</v>
      </c>
      <c r="H161" s="41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9" t="s">
        <v>16</v>
      </c>
      <c r="H162" s="41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9" t="s">
        <v>5</v>
      </c>
      <c r="H163" s="41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9" t="s">
        <v>31</v>
      </c>
      <c r="H164" s="41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3" t="s">
        <v>22</v>
      </c>
      <c r="G1" s="413"/>
      <c r="H1" s="413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3" t="s">
        <v>21</v>
      </c>
      <c r="G2" s="413"/>
      <c r="H2" s="41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7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9" t="s">
        <v>12</v>
      </c>
      <c r="H57" s="41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9" t="s">
        <v>13</v>
      </c>
      <c r="H58" s="41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9" t="s">
        <v>14</v>
      </c>
      <c r="H59" s="41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9" t="s">
        <v>15</v>
      </c>
      <c r="H60" s="41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9" t="s">
        <v>16</v>
      </c>
      <c r="H61" s="41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9" t="s">
        <v>5</v>
      </c>
      <c r="H62" s="41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9" t="s">
        <v>31</v>
      </c>
      <c r="H63" s="41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3" t="s">
        <v>22</v>
      </c>
      <c r="G1" s="413"/>
      <c r="H1" s="413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3" t="s">
        <v>21</v>
      </c>
      <c r="G2" s="413"/>
      <c r="H2" s="413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9" t="s">
        <v>12</v>
      </c>
      <c r="H116" s="41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9" t="s">
        <v>13</v>
      </c>
      <c r="H117" s="41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9" t="s">
        <v>14</v>
      </c>
      <c r="H118" s="41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9" t="s">
        <v>15</v>
      </c>
      <c r="H119" s="41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9" t="s">
        <v>16</v>
      </c>
      <c r="H120" s="41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9" t="s">
        <v>5</v>
      </c>
      <c r="H121" s="41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9" t="s">
        <v>31</v>
      </c>
      <c r="H122" s="41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J72*-1</f>
        <v>0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3" t="s">
        <v>12</v>
      </c>
      <c r="H66" s="48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13</v>
      </c>
      <c r="H67" s="48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3" t="s">
        <v>14</v>
      </c>
      <c r="H68" s="48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15</v>
      </c>
      <c r="H69" s="48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16</v>
      </c>
      <c r="H70" s="48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5</v>
      </c>
      <c r="H71" s="48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3" t="s">
        <v>31</v>
      </c>
      <c r="H72" s="48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J71*-1</f>
        <v>12110891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3" t="s">
        <v>12</v>
      </c>
      <c r="H65" s="48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3" t="s">
        <v>13</v>
      </c>
      <c r="H66" s="48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14</v>
      </c>
      <c r="H67" s="48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3" t="s">
        <v>15</v>
      </c>
      <c r="H68" s="48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16</v>
      </c>
      <c r="H69" s="48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5</v>
      </c>
      <c r="H70" s="48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31</v>
      </c>
      <c r="H71" s="48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2019-02-13T11:20:23Z</dcterms:modified>
</cp:coreProperties>
</file>