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0905" yWindow="-120" windowWidth="8325" windowHeight="8100" activeTab="1"/>
  </bookViews>
  <sheets>
    <sheet name="Rincian Pengambilan" sheetId="8" r:id="rId1"/>
    <sheet name="Jan 19" sheetId="9" r:id="rId2"/>
    <sheet name="Des 18" sheetId="5" r:id="rId3"/>
  </sheets>
  <calcPr calcId="124519"/>
</workbook>
</file>

<file path=xl/calcChain.xml><?xml version="1.0" encoding="utf-8"?>
<calcChain xmlns="http://schemas.openxmlformats.org/spreadsheetml/2006/main">
  <c r="F52" i="9"/>
  <c r="G52" s="1"/>
  <c r="F51"/>
  <c r="G51" s="1"/>
  <c r="F50"/>
  <c r="G50" s="1"/>
  <c r="F41" l="1"/>
  <c r="G41" s="1"/>
  <c r="F43"/>
  <c r="G43" s="1"/>
  <c r="F42"/>
  <c r="G42" s="1"/>
  <c r="D33"/>
  <c r="G22"/>
  <c r="D32"/>
  <c r="D31"/>
  <c r="F32"/>
  <c r="G32" s="1"/>
  <c r="F31"/>
  <c r="G31" s="1"/>
  <c r="F33"/>
  <c r="G33" s="1"/>
  <c r="G5"/>
  <c r="G6"/>
  <c r="G7"/>
  <c r="F24"/>
  <c r="G24" s="1"/>
  <c r="F23"/>
  <c r="G23" s="1"/>
  <c r="F22"/>
  <c r="F15"/>
  <c r="F14"/>
  <c r="F13"/>
  <c r="C13" i="5" l="1"/>
  <c r="C39"/>
  <c r="C38"/>
  <c r="E38" s="1"/>
  <c r="C37"/>
  <c r="E37" s="1"/>
  <c r="F37" s="1"/>
  <c r="F38" l="1"/>
  <c r="E39"/>
  <c r="F39" s="1"/>
  <c r="F23"/>
  <c r="E23"/>
  <c r="D31"/>
  <c r="D30"/>
  <c r="D29"/>
  <c r="C31"/>
  <c r="E31" s="1"/>
  <c r="F31" s="1"/>
  <c r="C30"/>
  <c r="C29"/>
  <c r="D23"/>
  <c r="D22"/>
  <c r="D15"/>
  <c r="C23" l="1"/>
  <c r="C22"/>
  <c r="C21"/>
  <c r="C14"/>
  <c r="C7"/>
  <c r="C47" s="1"/>
  <c r="E47" s="1"/>
  <c r="F47" s="1"/>
  <c r="C6"/>
  <c r="C46" s="1"/>
  <c r="E46" s="1"/>
  <c r="F46" s="1"/>
  <c r="C5"/>
  <c r="C45" s="1"/>
  <c r="E45" s="1"/>
  <c r="F45" s="1"/>
  <c r="G3" i="8"/>
  <c r="F3"/>
  <c r="E3"/>
  <c r="D21" i="5" l="1"/>
  <c r="F15"/>
  <c r="D14"/>
  <c r="E13"/>
  <c r="F13" s="1"/>
  <c r="D13"/>
  <c r="E21" s="1"/>
  <c r="F21" s="1"/>
  <c r="E6"/>
  <c r="F6" s="1"/>
  <c r="E5"/>
  <c r="F5" s="1"/>
  <c r="E22" l="1"/>
  <c r="F22" s="1"/>
  <c r="E29"/>
  <c r="F29" s="1"/>
  <c r="E14"/>
  <c r="F14" s="1"/>
  <c r="E30"/>
  <c r="F30" s="1"/>
</calcChain>
</file>

<file path=xl/sharedStrings.xml><?xml version="1.0" encoding="utf-8"?>
<sst xmlns="http://schemas.openxmlformats.org/spreadsheetml/2006/main" count="155" uniqueCount="53">
  <si>
    <t>MASUK</t>
  </si>
  <si>
    <t>Uk. 30</t>
  </si>
  <si>
    <t>Uk. 40</t>
  </si>
  <si>
    <t>Uk. 50</t>
  </si>
  <si>
    <t>SISA STOK</t>
  </si>
  <si>
    <t>PEMAKAIAN</t>
  </si>
  <si>
    <t>KRESEK</t>
  </si>
  <si>
    <t>PERKIRAAN</t>
  </si>
  <si>
    <t>Pertanggal : 13 Des 2018</t>
  </si>
  <si>
    <t>Pertanggal : 7 Des 2018</t>
  </si>
  <si>
    <t>SALES 7 Des 2018 :</t>
  </si>
  <si>
    <t>SALES 13 Des 2018 :</t>
  </si>
  <si>
    <t>No</t>
  </si>
  <si>
    <t>PIC</t>
  </si>
  <si>
    <t>Rizal</t>
  </si>
  <si>
    <t>Imam</t>
  </si>
  <si>
    <t>DATA KERESEK 7 DESEMBER 2018</t>
  </si>
  <si>
    <t>DATA KERESEK 13 DESEMBER 2018</t>
  </si>
  <si>
    <t>Pertanggal : 19 Des 2018</t>
  </si>
  <si>
    <t>SALES 19 Des 2018 :</t>
  </si>
  <si>
    <t>DATA KERESEK 19 DESEMBER 2018</t>
  </si>
  <si>
    <t>Pertanggal : 26 Des 2018</t>
  </si>
  <si>
    <t>DATA KERESEK 26 DESEMBER 2018</t>
  </si>
  <si>
    <t>Tanggal Pengambilan</t>
  </si>
  <si>
    <t>Uk.30</t>
  </si>
  <si>
    <t>Uk.40</t>
  </si>
  <si>
    <t>Uk.50</t>
  </si>
  <si>
    <t>Keterangan</t>
  </si>
  <si>
    <t>Total Pengambilan</t>
  </si>
  <si>
    <t>Rizki</t>
  </si>
  <si>
    <t>SALES 26 Des 2018 :</t>
  </si>
  <si>
    <t>Pertanggal : 31 Des 2018</t>
  </si>
  <si>
    <t>SALES 31 Des 2018 :</t>
  </si>
  <si>
    <t>Periode : Desember 2018</t>
  </si>
  <si>
    <t>SALES 9 Jan 2019 :</t>
  </si>
  <si>
    <t>Apif</t>
  </si>
  <si>
    <t>Sukma</t>
  </si>
  <si>
    <t>Pertanggal : 9 Jan 2019</t>
  </si>
  <si>
    <t>DATA KERESEK 9 JANUARI 2019</t>
  </si>
  <si>
    <t>Febrian</t>
  </si>
  <si>
    <t>DATA KERESEK 20 JANUARI 2019</t>
  </si>
  <si>
    <t>Pertanggal : 20 Jan 2019</t>
  </si>
  <si>
    <t>DATA KERESEK 26 JANUARI 2019</t>
  </si>
  <si>
    <t>SALES 20 Jan 2019 :</t>
  </si>
  <si>
    <t>SALES 26 Jan 2019 :</t>
  </si>
  <si>
    <t>Pertanggal : 26 Jan 2019</t>
  </si>
  <si>
    <t>Pertanggal : 4 Feb 2019</t>
  </si>
  <si>
    <t>SALES 4 Jan 2019 :</t>
  </si>
  <si>
    <t>DATA KERESEK 4 JANUARI 2019</t>
  </si>
  <si>
    <t>TOTAL STOCK</t>
  </si>
  <si>
    <t>Pertanggal : 11 Feb 2019</t>
  </si>
  <si>
    <t>DATA KERESEK 11 FEBRUARI 2019</t>
  </si>
  <si>
    <t>SALES 11 FEB 2019 :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</si>
</sst>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9" fontId="0" fillId="0" borderId="1" xfId="1" applyFont="1" applyBorder="1"/>
    <xf numFmtId="14" fontId="0" fillId="3" borderId="1" xfId="0" applyNumberFormat="1" applyFill="1" applyBorder="1"/>
    <xf numFmtId="14" fontId="0" fillId="4" borderId="1" xfId="0" applyNumberFormat="1" applyFill="1" applyBorder="1"/>
    <xf numFmtId="0" fontId="1" fillId="5" borderId="0" xfId="0" applyFont="1" applyFill="1"/>
    <xf numFmtId="3" fontId="1" fillId="5" borderId="0" xfId="0" applyNumberFormat="1" applyFont="1" applyFill="1"/>
    <xf numFmtId="0" fontId="1" fillId="2" borderId="1" xfId="0" applyFont="1" applyFill="1" applyBorder="1"/>
    <xf numFmtId="0" fontId="1" fillId="0" borderId="1" xfId="0" applyFont="1" applyBorder="1" applyAlignment="1">
      <alignment horizontal="center"/>
    </xf>
    <xf numFmtId="0" fontId="0" fillId="6" borderId="1" xfId="0" applyFill="1" applyBorder="1"/>
    <xf numFmtId="14" fontId="0" fillId="7" borderId="1" xfId="0" applyNumberFormat="1" applyFill="1" applyBorder="1"/>
    <xf numFmtId="0" fontId="1" fillId="0" borderId="0" xfId="0" applyFont="1"/>
    <xf numFmtId="0" fontId="1" fillId="0" borderId="1" xfId="0" applyFont="1" applyBorder="1"/>
    <xf numFmtId="0" fontId="0" fillId="0" borderId="1" xfId="0" applyBorder="1" applyAlignment="1">
      <alignment horizontal="center"/>
    </xf>
    <xf numFmtId="3" fontId="4" fillId="8" borderId="1" xfId="0" applyNumberFormat="1" applyFont="1" applyFill="1" applyBorder="1"/>
    <xf numFmtId="0" fontId="1" fillId="8" borderId="1" xfId="0" applyFont="1" applyFill="1" applyBorder="1" applyAlignment="1">
      <alignment horizontal="center"/>
    </xf>
    <xf numFmtId="14" fontId="0" fillId="2" borderId="1" xfId="0" applyNumberFormat="1" applyFill="1" applyBorder="1"/>
    <xf numFmtId="9" fontId="0" fillId="0" borderId="0" xfId="0" applyNumberFormat="1"/>
    <xf numFmtId="3" fontId="0" fillId="6" borderId="1" xfId="0" applyNumberFormat="1" applyFill="1" applyBorder="1"/>
    <xf numFmtId="3" fontId="0" fillId="0" borderId="1" xfId="0" applyNumberFormat="1" applyBorder="1"/>
    <xf numFmtId="3" fontId="1" fillId="2" borderId="1" xfId="0" applyNumberFormat="1" applyFont="1" applyFill="1" applyBorder="1"/>
    <xf numFmtId="0" fontId="1" fillId="9" borderId="0" xfId="0" applyFont="1" applyFill="1"/>
    <xf numFmtId="0" fontId="0" fillId="9" borderId="0" xfId="0" applyFill="1"/>
    <xf numFmtId="14" fontId="0" fillId="10" borderId="1" xfId="0" applyNumberFormat="1" applyFill="1" applyBorder="1"/>
    <xf numFmtId="14" fontId="0" fillId="11" borderId="1" xfId="0" applyNumberFormat="1" applyFill="1" applyBorder="1"/>
    <xf numFmtId="0" fontId="0" fillId="12" borderId="1" xfId="0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3" fontId="0" fillId="0" borderId="0" xfId="0" applyNumberFormat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H22"/>
  <sheetViews>
    <sheetView topLeftCell="A4" workbookViewId="0">
      <selection activeCell="D15" sqref="D15"/>
    </sheetView>
  </sheetViews>
  <sheetFormatPr defaultRowHeight="15"/>
  <cols>
    <col min="1" max="1" width="3.140625" customWidth="1"/>
    <col min="2" max="2" width="4.85546875" customWidth="1"/>
    <col min="3" max="3" width="22.28515625" customWidth="1"/>
    <col min="4" max="4" width="22.85546875" customWidth="1"/>
    <col min="5" max="5" width="11.28515625" customWidth="1"/>
    <col min="6" max="6" width="11" customWidth="1"/>
    <col min="7" max="7" width="11.42578125" customWidth="1"/>
    <col min="8" max="8" width="23.140625" customWidth="1"/>
  </cols>
  <sheetData>
    <row r="2" spans="2:8">
      <c r="B2" s="31" t="s">
        <v>12</v>
      </c>
      <c r="C2" s="31" t="s">
        <v>23</v>
      </c>
      <c r="D2" s="31" t="s">
        <v>13</v>
      </c>
      <c r="E2" s="11" t="s">
        <v>24</v>
      </c>
      <c r="F2" s="11" t="s">
        <v>25</v>
      </c>
      <c r="G2" s="11" t="s">
        <v>26</v>
      </c>
      <c r="H2" s="15" t="s">
        <v>27</v>
      </c>
    </row>
    <row r="3" spans="2:8" ht="18.75">
      <c r="B3" s="32"/>
      <c r="C3" s="32"/>
      <c r="D3" s="32"/>
      <c r="E3" s="17">
        <f>SUM(E4:E22)</f>
        <v>4600</v>
      </c>
      <c r="F3" s="17">
        <f>SUM(F4:F22)</f>
        <v>1400</v>
      </c>
      <c r="G3" s="17">
        <f>SUM(G4:G22)</f>
        <v>300</v>
      </c>
      <c r="H3" s="18" t="s">
        <v>28</v>
      </c>
    </row>
    <row r="4" spans="2:8">
      <c r="B4" s="1">
        <v>1</v>
      </c>
      <c r="C4" s="7">
        <v>43435</v>
      </c>
      <c r="D4" s="16" t="s">
        <v>14</v>
      </c>
      <c r="E4" s="1">
        <v>500</v>
      </c>
      <c r="F4" s="1"/>
      <c r="G4" s="1"/>
      <c r="H4" s="1"/>
    </row>
    <row r="5" spans="2:8">
      <c r="B5" s="1">
        <v>2</v>
      </c>
      <c r="C5" s="7">
        <v>43439</v>
      </c>
      <c r="D5" s="16" t="s">
        <v>15</v>
      </c>
      <c r="E5" s="1">
        <v>300</v>
      </c>
      <c r="F5" s="1">
        <v>300</v>
      </c>
      <c r="G5" s="1">
        <v>100</v>
      </c>
      <c r="H5" s="1"/>
    </row>
    <row r="6" spans="2:8">
      <c r="B6" s="1">
        <v>3</v>
      </c>
      <c r="C6" s="6">
        <v>43444</v>
      </c>
      <c r="D6" s="16" t="s">
        <v>15</v>
      </c>
      <c r="E6" s="1">
        <v>400</v>
      </c>
      <c r="F6" s="1">
        <v>300</v>
      </c>
      <c r="G6" s="1"/>
      <c r="H6" s="1"/>
    </row>
    <row r="7" spans="2:8">
      <c r="B7" s="1">
        <v>4</v>
      </c>
      <c r="C7" s="6">
        <v>43446</v>
      </c>
      <c r="D7" s="16" t="s">
        <v>15</v>
      </c>
      <c r="E7" s="1">
        <v>300</v>
      </c>
      <c r="F7" s="1"/>
      <c r="G7" s="1"/>
      <c r="H7" s="1"/>
    </row>
    <row r="8" spans="2:8">
      <c r="B8" s="1">
        <v>5</v>
      </c>
      <c r="C8" s="13">
        <v>43449</v>
      </c>
      <c r="D8" s="16" t="s">
        <v>15</v>
      </c>
      <c r="E8" s="1">
        <v>500</v>
      </c>
      <c r="F8" s="1"/>
      <c r="G8" s="1"/>
      <c r="H8" s="1"/>
    </row>
    <row r="9" spans="2:8">
      <c r="B9" s="1">
        <v>6</v>
      </c>
      <c r="C9" s="19">
        <v>43455</v>
      </c>
      <c r="D9" s="16" t="s">
        <v>15</v>
      </c>
      <c r="E9" s="1">
        <v>500</v>
      </c>
      <c r="F9" s="1">
        <v>300</v>
      </c>
      <c r="G9" s="1"/>
      <c r="H9" s="1"/>
    </row>
    <row r="10" spans="2:8">
      <c r="B10" s="1">
        <v>7</v>
      </c>
      <c r="C10" s="19">
        <v>43460</v>
      </c>
      <c r="D10" s="16" t="s">
        <v>29</v>
      </c>
      <c r="E10" s="1">
        <v>600</v>
      </c>
      <c r="F10" s="1">
        <v>200</v>
      </c>
      <c r="G10" s="1">
        <v>200</v>
      </c>
      <c r="H10" s="1"/>
    </row>
    <row r="11" spans="2:8">
      <c r="B11" s="1">
        <v>8</v>
      </c>
      <c r="C11" s="26">
        <v>43467</v>
      </c>
      <c r="D11" s="16" t="s">
        <v>35</v>
      </c>
      <c r="E11" s="1">
        <v>300</v>
      </c>
      <c r="F11" s="1"/>
      <c r="G11" s="1"/>
      <c r="H11" s="1"/>
    </row>
    <row r="12" spans="2:8">
      <c r="B12" s="1">
        <v>9</v>
      </c>
      <c r="C12" s="26">
        <v>43468</v>
      </c>
      <c r="D12" s="16" t="s">
        <v>15</v>
      </c>
      <c r="E12" s="1">
        <v>300</v>
      </c>
      <c r="F12" s="1">
        <v>200</v>
      </c>
      <c r="G12" s="1"/>
      <c r="H12" s="1"/>
    </row>
    <row r="13" spans="2:8">
      <c r="B13" s="1">
        <v>10</v>
      </c>
      <c r="C13" s="26">
        <v>43472</v>
      </c>
      <c r="D13" s="16" t="s">
        <v>36</v>
      </c>
      <c r="E13" s="1">
        <v>200</v>
      </c>
      <c r="F13" s="1"/>
      <c r="G13" s="1"/>
      <c r="H13" s="1"/>
    </row>
    <row r="14" spans="2:8">
      <c r="B14" s="1">
        <v>11</v>
      </c>
      <c r="C14" s="26">
        <v>43474</v>
      </c>
      <c r="D14" s="16" t="s">
        <v>14</v>
      </c>
      <c r="E14" s="1">
        <v>400</v>
      </c>
      <c r="F14" s="1"/>
      <c r="G14" s="1"/>
      <c r="H14" s="1"/>
    </row>
    <row r="15" spans="2:8">
      <c r="B15" s="1">
        <v>12</v>
      </c>
      <c r="C15" s="27">
        <v>43479</v>
      </c>
      <c r="D15" s="16" t="s">
        <v>39</v>
      </c>
      <c r="E15" s="1">
        <v>300</v>
      </c>
      <c r="F15" s="1">
        <v>100</v>
      </c>
      <c r="G15" s="1"/>
      <c r="H15" s="1"/>
    </row>
    <row r="16" spans="2:8">
      <c r="B16" s="1"/>
      <c r="C16" s="1"/>
      <c r="D16" s="16"/>
      <c r="E16" s="1"/>
      <c r="F16" s="1"/>
      <c r="G16" s="1"/>
      <c r="H16" s="1"/>
    </row>
    <row r="17" spans="2:8">
      <c r="B17" s="1"/>
      <c r="C17" s="1"/>
      <c r="D17" s="16"/>
      <c r="E17" s="1"/>
      <c r="F17" s="1"/>
      <c r="G17" s="1"/>
      <c r="H17" s="1"/>
    </row>
    <row r="18" spans="2:8">
      <c r="B18" s="1"/>
      <c r="C18" s="1"/>
      <c r="D18" s="16"/>
      <c r="E18" s="1"/>
      <c r="F18" s="1"/>
      <c r="G18" s="1"/>
      <c r="H18" s="1"/>
    </row>
    <row r="19" spans="2:8">
      <c r="B19" s="1"/>
      <c r="C19" s="1"/>
      <c r="D19" s="16"/>
      <c r="E19" s="1"/>
      <c r="F19" s="1"/>
      <c r="G19" s="1"/>
      <c r="H19" s="1"/>
    </row>
    <row r="20" spans="2:8">
      <c r="B20" s="1"/>
      <c r="C20" s="1"/>
      <c r="D20" s="16"/>
      <c r="E20" s="1"/>
      <c r="F20" s="1"/>
      <c r="G20" s="1"/>
      <c r="H20" s="1"/>
    </row>
    <row r="21" spans="2:8">
      <c r="B21" s="1"/>
      <c r="C21" s="1"/>
      <c r="D21" s="16"/>
      <c r="E21" s="1"/>
      <c r="F21" s="1"/>
      <c r="G21" s="1"/>
      <c r="H21" s="1"/>
    </row>
    <row r="22" spans="2:8">
      <c r="B22" s="1"/>
      <c r="C22" s="1"/>
      <c r="D22" s="16"/>
      <c r="E22" s="1"/>
      <c r="F22" s="1"/>
      <c r="G22" s="1"/>
      <c r="H22" s="1"/>
    </row>
  </sheetData>
  <mergeCells count="3">
    <mergeCell ref="B2:B3"/>
    <mergeCell ref="C2:C3"/>
    <mergeCell ref="D2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G53"/>
  <sheetViews>
    <sheetView tabSelected="1" topLeftCell="A35" workbookViewId="0">
      <selection activeCell="B47" sqref="B47:G53"/>
    </sheetView>
  </sheetViews>
  <sheetFormatPr defaultRowHeight="15"/>
  <cols>
    <col min="1" max="1" width="3" customWidth="1"/>
    <col min="2" max="2" width="19" customWidth="1"/>
    <col min="3" max="3" width="9.28515625" customWidth="1"/>
    <col min="4" max="4" width="12.7109375" bestFit="1" customWidth="1"/>
    <col min="5" max="5" width="12.28515625" customWidth="1"/>
    <col min="6" max="6" width="17.7109375" customWidth="1"/>
    <col min="7" max="7" width="16.42578125" customWidth="1"/>
    <col min="8" max="8" width="2.85546875" customWidth="1"/>
  </cols>
  <sheetData>
    <row r="1" spans="2:7" ht="12.75" customHeight="1"/>
    <row r="2" spans="2:7">
      <c r="B2" t="s">
        <v>37</v>
      </c>
    </row>
    <row r="3" spans="2:7">
      <c r="B3" s="33" t="s">
        <v>38</v>
      </c>
      <c r="C3" s="33"/>
      <c r="D3" s="33"/>
      <c r="E3" s="33"/>
      <c r="F3" s="33"/>
      <c r="G3" s="33"/>
    </row>
    <row r="4" spans="2:7">
      <c r="B4" s="2" t="s">
        <v>6</v>
      </c>
      <c r="C4" s="2"/>
      <c r="D4" s="2" t="s">
        <v>0</v>
      </c>
      <c r="E4" s="2" t="s">
        <v>4</v>
      </c>
      <c r="F4" s="3" t="s">
        <v>5</v>
      </c>
      <c r="G4" s="1" t="s">
        <v>7</v>
      </c>
    </row>
    <row r="5" spans="2:7">
      <c r="B5" s="1" t="s">
        <v>1</v>
      </c>
      <c r="C5" s="1"/>
      <c r="D5" s="21"/>
      <c r="E5" s="1">
        <v>2473</v>
      </c>
      <c r="F5" s="23"/>
      <c r="G5" s="5" t="e">
        <f>F5/D8</f>
        <v>#DIV/0!</v>
      </c>
    </row>
    <row r="6" spans="2:7">
      <c r="B6" s="1" t="s">
        <v>2</v>
      </c>
      <c r="C6" s="1"/>
      <c r="D6" s="21"/>
      <c r="E6" s="1">
        <v>464</v>
      </c>
      <c r="F6" s="23"/>
      <c r="G6" s="5" t="e">
        <f>F6/D8</f>
        <v>#DIV/0!</v>
      </c>
    </row>
    <row r="7" spans="2:7">
      <c r="B7" s="1" t="s">
        <v>3</v>
      </c>
      <c r="C7" s="1"/>
      <c r="D7" s="21"/>
      <c r="E7" s="1">
        <v>366</v>
      </c>
      <c r="F7" s="23"/>
      <c r="G7" s="5" t="e">
        <f>F7/D8</f>
        <v>#DIV/0!</v>
      </c>
    </row>
    <row r="8" spans="2:7">
      <c r="B8" s="8" t="s">
        <v>34</v>
      </c>
      <c r="C8" s="8"/>
      <c r="D8" s="9"/>
    </row>
    <row r="9" spans="2:7" ht="9.75" customHeight="1"/>
    <row r="10" spans="2:7">
      <c r="B10" t="s">
        <v>41</v>
      </c>
    </row>
    <row r="11" spans="2:7">
      <c r="B11" s="33" t="s">
        <v>40</v>
      </c>
      <c r="C11" s="33"/>
      <c r="D11" s="33"/>
      <c r="E11" s="33"/>
      <c r="F11" s="33"/>
      <c r="G11" s="33"/>
    </row>
    <row r="12" spans="2:7">
      <c r="B12" s="2" t="s">
        <v>6</v>
      </c>
      <c r="C12" s="2"/>
      <c r="D12" s="2" t="s">
        <v>0</v>
      </c>
      <c r="E12" s="2" t="s">
        <v>4</v>
      </c>
      <c r="F12" s="3" t="s">
        <v>5</v>
      </c>
      <c r="G12" s="1" t="s">
        <v>7</v>
      </c>
    </row>
    <row r="13" spans="2:7">
      <c r="B13" s="1" t="s">
        <v>1</v>
      </c>
      <c r="C13" s="1"/>
      <c r="D13" s="1">
        <v>2473</v>
      </c>
      <c r="E13" s="1">
        <v>404</v>
      </c>
      <c r="F13" s="23">
        <f>D13-E13</f>
        <v>2069</v>
      </c>
      <c r="G13" s="5"/>
    </row>
    <row r="14" spans="2:7">
      <c r="B14" s="1" t="s">
        <v>2</v>
      </c>
      <c r="C14" s="1"/>
      <c r="D14" s="1">
        <v>464</v>
      </c>
      <c r="E14" s="1">
        <v>115</v>
      </c>
      <c r="F14" s="23">
        <f>D14-E14</f>
        <v>349</v>
      </c>
      <c r="G14" s="5"/>
    </row>
    <row r="15" spans="2:7">
      <c r="B15" s="1" t="s">
        <v>3</v>
      </c>
      <c r="C15" s="1"/>
      <c r="D15" s="1">
        <v>366</v>
      </c>
      <c r="E15" s="1">
        <v>95</v>
      </c>
      <c r="F15" s="23">
        <f>D15-E15</f>
        <v>271</v>
      </c>
      <c r="G15" s="5"/>
    </row>
    <row r="16" spans="2:7">
      <c r="B16" s="8" t="s">
        <v>43</v>
      </c>
      <c r="C16" s="8"/>
      <c r="D16" s="9"/>
    </row>
    <row r="19" spans="2:7">
      <c r="B19" t="s">
        <v>45</v>
      </c>
    </row>
    <row r="20" spans="2:7">
      <c r="B20" s="33" t="s">
        <v>42</v>
      </c>
      <c r="C20" s="33"/>
      <c r="D20" s="33"/>
      <c r="E20" s="33"/>
      <c r="F20" s="33"/>
      <c r="G20" s="33"/>
    </row>
    <row r="21" spans="2:7">
      <c r="B21" s="2" t="s">
        <v>6</v>
      </c>
      <c r="C21" s="2"/>
      <c r="D21" s="2" t="s">
        <v>0</v>
      </c>
      <c r="E21" s="2" t="s">
        <v>4</v>
      </c>
      <c r="F21" s="3" t="s">
        <v>5</v>
      </c>
      <c r="G21" s="1" t="s">
        <v>7</v>
      </c>
    </row>
    <row r="22" spans="2:7">
      <c r="B22" s="1" t="s">
        <v>1</v>
      </c>
      <c r="C22" s="1"/>
      <c r="D22" s="1">
        <v>2104</v>
      </c>
      <c r="E22" s="28">
        <v>1063</v>
      </c>
      <c r="F22" s="23">
        <f>D22-E22</f>
        <v>1041</v>
      </c>
      <c r="G22" s="5">
        <f>F22/D25</f>
        <v>0.19836128048780488</v>
      </c>
    </row>
    <row r="23" spans="2:7">
      <c r="B23" s="1" t="s">
        <v>2</v>
      </c>
      <c r="C23" s="1"/>
      <c r="D23" s="1">
        <v>515</v>
      </c>
      <c r="E23" s="28">
        <v>126</v>
      </c>
      <c r="F23" s="23">
        <f>D23-E23</f>
        <v>389</v>
      </c>
      <c r="G23" s="5">
        <f>F23/D25</f>
        <v>7.4123475609756101E-2</v>
      </c>
    </row>
    <row r="24" spans="2:7">
      <c r="B24" s="1" t="s">
        <v>3</v>
      </c>
      <c r="C24" s="1"/>
      <c r="D24" s="1">
        <v>195</v>
      </c>
      <c r="E24" s="28">
        <v>153</v>
      </c>
      <c r="F24" s="23">
        <f>D24-E24</f>
        <v>42</v>
      </c>
      <c r="G24" s="5">
        <f>F24/D25</f>
        <v>8.003048780487805E-3</v>
      </c>
    </row>
    <row r="25" spans="2:7">
      <c r="B25" s="8" t="s">
        <v>44</v>
      </c>
      <c r="C25" s="8"/>
      <c r="D25" s="9">
        <v>5248</v>
      </c>
      <c r="E25" s="29">
        <v>6000</v>
      </c>
    </row>
    <row r="26" spans="2:7">
      <c r="E26" s="30"/>
    </row>
    <row r="28" spans="2:7">
      <c r="B28" t="s">
        <v>46</v>
      </c>
    </row>
    <row r="29" spans="2:7">
      <c r="B29" s="33" t="s">
        <v>48</v>
      </c>
      <c r="C29" s="33"/>
      <c r="D29" s="33"/>
      <c r="E29" s="33"/>
      <c r="F29" s="33"/>
      <c r="G29" s="33"/>
    </row>
    <row r="30" spans="2:7">
      <c r="B30" s="2" t="s">
        <v>6</v>
      </c>
      <c r="C30" s="2" t="s">
        <v>0</v>
      </c>
      <c r="D30" s="2" t="s">
        <v>49</v>
      </c>
      <c r="E30" s="2" t="s">
        <v>4</v>
      </c>
      <c r="F30" s="3" t="s">
        <v>5</v>
      </c>
      <c r="G30" s="1" t="s">
        <v>7</v>
      </c>
    </row>
    <row r="31" spans="2:7">
      <c r="B31" s="1" t="s">
        <v>1</v>
      </c>
      <c r="C31" s="1">
        <v>1500</v>
      </c>
      <c r="D31" s="1">
        <f>E22+C31</f>
        <v>2563</v>
      </c>
      <c r="E31" s="28">
        <v>1517</v>
      </c>
      <c r="F31" s="23">
        <f>D31-E31</f>
        <v>1046</v>
      </c>
      <c r="G31" s="5">
        <f>F31/D34</f>
        <v>1.1583610188261351</v>
      </c>
    </row>
    <row r="32" spans="2:7">
      <c r="B32" s="1" t="s">
        <v>2</v>
      </c>
      <c r="C32" s="1">
        <v>400</v>
      </c>
      <c r="D32" s="1">
        <f>C32+E23</f>
        <v>526</v>
      </c>
      <c r="E32" s="28">
        <v>19</v>
      </c>
      <c r="F32" s="23">
        <f>D32-E32</f>
        <v>507</v>
      </c>
      <c r="G32" s="5">
        <f>F32/D34</f>
        <v>0.56146179401993357</v>
      </c>
    </row>
    <row r="33" spans="2:7">
      <c r="B33" s="1" t="s">
        <v>3</v>
      </c>
      <c r="C33" s="1">
        <v>100</v>
      </c>
      <c r="D33" s="1">
        <f>C33+E24</f>
        <v>253</v>
      </c>
      <c r="E33" s="28">
        <v>70</v>
      </c>
      <c r="F33" s="23">
        <f>D33-E33</f>
        <v>183</v>
      </c>
      <c r="G33" s="5">
        <f>F33/D34</f>
        <v>0.20265780730897009</v>
      </c>
    </row>
    <row r="34" spans="2:7">
      <c r="B34" s="8" t="s">
        <v>47</v>
      </c>
      <c r="C34" s="8"/>
      <c r="D34" s="9">
        <v>903</v>
      </c>
    </row>
    <row r="38" spans="2:7">
      <c r="B38" t="s">
        <v>50</v>
      </c>
    </row>
    <row r="39" spans="2:7">
      <c r="B39" s="33" t="s">
        <v>51</v>
      </c>
      <c r="C39" s="33"/>
      <c r="D39" s="33"/>
      <c r="E39" s="33"/>
      <c r="F39" s="33"/>
      <c r="G39" s="33"/>
    </row>
    <row r="40" spans="2:7">
      <c r="B40" s="2" t="s">
        <v>6</v>
      </c>
      <c r="C40" s="2" t="s">
        <v>0</v>
      </c>
      <c r="D40" s="2" t="s">
        <v>49</v>
      </c>
      <c r="E40" s="2" t="s">
        <v>4</v>
      </c>
      <c r="F40" s="3" t="s">
        <v>5</v>
      </c>
      <c r="G40" s="1" t="s">
        <v>7</v>
      </c>
    </row>
    <row r="41" spans="2:7">
      <c r="B41" s="1" t="s">
        <v>1</v>
      </c>
      <c r="C41" s="1">
        <v>0</v>
      </c>
      <c r="D41" s="1">
        <v>1517</v>
      </c>
      <c r="E41" s="28">
        <v>317</v>
      </c>
      <c r="F41" s="23">
        <f>D41-E41</f>
        <v>1200</v>
      </c>
      <c r="G41" s="5">
        <f>F41/D44</f>
        <v>1.3029315960912051</v>
      </c>
    </row>
    <row r="42" spans="2:7">
      <c r="B42" s="1" t="s">
        <v>2</v>
      </c>
      <c r="C42" s="1">
        <v>0</v>
      </c>
      <c r="D42" s="1">
        <v>419</v>
      </c>
      <c r="E42" s="28">
        <v>111</v>
      </c>
      <c r="F42" s="23">
        <f>D42-E42</f>
        <v>308</v>
      </c>
      <c r="G42" s="5">
        <f>F42/D44</f>
        <v>0.33441910966340932</v>
      </c>
    </row>
    <row r="43" spans="2:7">
      <c r="B43" s="1" t="s">
        <v>3</v>
      </c>
      <c r="C43" s="1">
        <v>0</v>
      </c>
      <c r="D43" s="1">
        <v>170</v>
      </c>
      <c r="E43" s="28">
        <v>83</v>
      </c>
      <c r="F43" s="23">
        <f>D43-E43</f>
        <v>87</v>
      </c>
      <c r="G43" s="5">
        <f>F43/D44</f>
        <v>9.4462540716612378E-2</v>
      </c>
    </row>
    <row r="44" spans="2:7">
      <c r="B44" s="8" t="s">
        <v>52</v>
      </c>
      <c r="C44" s="8"/>
      <c r="D44" s="9">
        <v>921</v>
      </c>
    </row>
    <row r="47" spans="2:7">
      <c r="B47" t="s">
        <v>50</v>
      </c>
    </row>
    <row r="48" spans="2:7">
      <c r="B48" s="33" t="s">
        <v>51</v>
      </c>
      <c r="C48" s="33"/>
      <c r="D48" s="33"/>
      <c r="E48" s="33"/>
      <c r="F48" s="33"/>
      <c r="G48" s="33"/>
    </row>
    <row r="49" spans="2:7">
      <c r="B49" s="2" t="s">
        <v>6</v>
      </c>
      <c r="C49" s="2" t="s">
        <v>0</v>
      </c>
      <c r="D49" s="2" t="s">
        <v>49</v>
      </c>
      <c r="E49" s="2" t="s">
        <v>4</v>
      </c>
      <c r="F49" s="3" t="s">
        <v>5</v>
      </c>
      <c r="G49" s="1" t="s">
        <v>7</v>
      </c>
    </row>
    <row r="50" spans="2:7">
      <c r="B50" s="1" t="s">
        <v>1</v>
      </c>
      <c r="C50" s="1">
        <v>0</v>
      </c>
      <c r="D50" s="1">
        <v>317</v>
      </c>
      <c r="E50" s="28">
        <v>0</v>
      </c>
      <c r="F50" s="23">
        <f>D50-E50</f>
        <v>317</v>
      </c>
      <c r="G50" s="5">
        <f>F50/D53</f>
        <v>0.19305724725943971</v>
      </c>
    </row>
    <row r="51" spans="2:7">
      <c r="B51" s="1" t="s">
        <v>2</v>
      </c>
      <c r="C51" s="1">
        <v>0</v>
      </c>
      <c r="D51" s="1">
        <v>111</v>
      </c>
      <c r="E51" s="28">
        <v>0</v>
      </c>
      <c r="F51" s="23">
        <f>D51-E51</f>
        <v>111</v>
      </c>
      <c r="G51" s="5">
        <f>F51/D53</f>
        <v>6.7600487210718638E-2</v>
      </c>
    </row>
    <row r="52" spans="2:7">
      <c r="B52" s="1" t="s">
        <v>3</v>
      </c>
      <c r="C52" s="1">
        <v>0</v>
      </c>
      <c r="D52" s="1">
        <v>170</v>
      </c>
      <c r="E52" s="28">
        <v>80</v>
      </c>
      <c r="F52" s="23">
        <f>D52-E52</f>
        <v>90</v>
      </c>
      <c r="G52" s="5">
        <f>F52/D53</f>
        <v>5.4811205846528627E-2</v>
      </c>
    </row>
    <row r="53" spans="2:7">
      <c r="B53" s="8" t="s">
        <v>52</v>
      </c>
      <c r="C53" s="8"/>
      <c r="D53" s="9">
        <v>1642</v>
      </c>
    </row>
  </sheetData>
  <mergeCells count="6">
    <mergeCell ref="B48:G48"/>
    <mergeCell ref="B39:G39"/>
    <mergeCell ref="B3:G3"/>
    <mergeCell ref="B11:G11"/>
    <mergeCell ref="B20:G20"/>
    <mergeCell ref="B29:G29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F49"/>
  <sheetViews>
    <sheetView topLeftCell="A4" zoomScale="115" zoomScaleNormal="115" workbookViewId="0">
      <selection activeCell="F21" sqref="F21"/>
    </sheetView>
  </sheetViews>
  <sheetFormatPr defaultRowHeight="15"/>
  <cols>
    <col min="1" max="1" width="2.5703125" customWidth="1"/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  <col min="7" max="7" width="2.85546875" customWidth="1"/>
  </cols>
  <sheetData>
    <row r="1" spans="2:6" ht="12.75" customHeight="1"/>
    <row r="2" spans="2:6">
      <c r="B2" t="s">
        <v>9</v>
      </c>
    </row>
    <row r="3" spans="2:6">
      <c r="B3" s="33" t="s">
        <v>16</v>
      </c>
      <c r="C3" s="33"/>
      <c r="D3" s="33"/>
      <c r="E3" s="33"/>
      <c r="F3" s="33"/>
    </row>
    <row r="4" spans="2:6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>
      <c r="B5" s="1" t="s">
        <v>1</v>
      </c>
      <c r="C5" s="12">
        <f>'Rincian Pengambilan'!E4+'Rincian Pengambilan'!E5</f>
        <v>800</v>
      </c>
      <c r="D5" s="1">
        <v>210</v>
      </c>
      <c r="E5" s="10">
        <f>C5-D5</f>
        <v>590</v>
      </c>
      <c r="F5" s="5">
        <f>E5/C8</f>
        <v>0.73200992555831268</v>
      </c>
    </row>
    <row r="6" spans="2:6">
      <c r="B6" s="1" t="s">
        <v>2</v>
      </c>
      <c r="C6" s="12">
        <f>'Rincian Pengambilan'!F5</f>
        <v>300</v>
      </c>
      <c r="D6" s="1">
        <v>281</v>
      </c>
      <c r="E6" s="10">
        <f>C6-D6</f>
        <v>19</v>
      </c>
      <c r="F6" s="5">
        <f>E6/C8</f>
        <v>2.3573200992555832E-2</v>
      </c>
    </row>
    <row r="7" spans="2:6">
      <c r="B7" s="1" t="s">
        <v>3</v>
      </c>
      <c r="C7" s="12">
        <f>'Rincian Pengambilan'!G5</f>
        <v>100</v>
      </c>
      <c r="D7" s="1">
        <v>213</v>
      </c>
      <c r="E7" s="4">
        <v>0</v>
      </c>
      <c r="F7" s="1">
        <v>0</v>
      </c>
    </row>
    <row r="8" spans="2:6">
      <c r="B8" s="8" t="s">
        <v>10</v>
      </c>
      <c r="C8" s="8">
        <v>806</v>
      </c>
    </row>
    <row r="9" spans="2:6" ht="9.75" customHeight="1"/>
    <row r="10" spans="2:6">
      <c r="B10" t="s">
        <v>8</v>
      </c>
    </row>
    <row r="11" spans="2:6">
      <c r="B11" s="33" t="s">
        <v>17</v>
      </c>
      <c r="C11" s="33"/>
      <c r="D11" s="33"/>
      <c r="E11" s="33"/>
      <c r="F11" s="33"/>
    </row>
    <row r="12" spans="2:6">
      <c r="B12" s="2" t="s">
        <v>6</v>
      </c>
      <c r="C12" s="2" t="s">
        <v>0</v>
      </c>
      <c r="D12" s="2" t="s">
        <v>4</v>
      </c>
      <c r="E12" s="3" t="s">
        <v>5</v>
      </c>
      <c r="F12" s="1" t="s">
        <v>7</v>
      </c>
    </row>
    <row r="13" spans="2:6">
      <c r="B13" s="1" t="s">
        <v>1</v>
      </c>
      <c r="C13" s="12">
        <f>'Rincian Pengambilan'!E6+'Rincian Pengambilan'!E7</f>
        <v>700</v>
      </c>
      <c r="D13" s="1">
        <f>100+33</f>
        <v>133</v>
      </c>
      <c r="E13" s="10">
        <f>(D5+C13)-D13</f>
        <v>777</v>
      </c>
      <c r="F13" s="5">
        <f>E13/(C16-C8)</f>
        <v>0.57941834451901564</v>
      </c>
    </row>
    <row r="14" spans="2:6">
      <c r="B14" s="1" t="s">
        <v>2</v>
      </c>
      <c r="C14" s="12">
        <f>'Rincian Pengambilan'!F6</f>
        <v>300</v>
      </c>
      <c r="D14" s="1">
        <f>200+57</f>
        <v>257</v>
      </c>
      <c r="E14" s="10">
        <f>(D6+C14)-D14</f>
        <v>324</v>
      </c>
      <c r="F14" s="5">
        <f>E14/(C16-C8)</f>
        <v>0.24161073825503357</v>
      </c>
    </row>
    <row r="15" spans="2:6">
      <c r="B15" s="1" t="s">
        <v>3</v>
      </c>
      <c r="C15" s="1">
        <v>0</v>
      </c>
      <c r="D15" s="1">
        <f>100+52</f>
        <v>152</v>
      </c>
      <c r="E15" s="4">
        <v>61</v>
      </c>
      <c r="F15" s="5">
        <f>E15/(C16-C8)</f>
        <v>4.5488441461595822E-2</v>
      </c>
    </row>
    <row r="16" spans="2:6">
      <c r="B16" s="8" t="s">
        <v>11</v>
      </c>
      <c r="C16" s="9">
        <v>2147</v>
      </c>
    </row>
    <row r="17" spans="2:6" ht="9.75" customHeight="1"/>
    <row r="18" spans="2:6">
      <c r="B18" t="s">
        <v>18</v>
      </c>
    </row>
    <row r="19" spans="2:6">
      <c r="B19" s="33" t="s">
        <v>20</v>
      </c>
      <c r="C19" s="33"/>
      <c r="D19" s="33"/>
      <c r="E19" s="33"/>
      <c r="F19" s="33"/>
    </row>
    <row r="20" spans="2:6">
      <c r="B20" s="2" t="s">
        <v>6</v>
      </c>
      <c r="C20" s="2" t="s">
        <v>0</v>
      </c>
      <c r="D20" s="2" t="s">
        <v>4</v>
      </c>
      <c r="E20" s="3" t="s">
        <v>5</v>
      </c>
      <c r="F20" s="1" t="s">
        <v>7</v>
      </c>
    </row>
    <row r="21" spans="2:6">
      <c r="B21" s="1" t="s">
        <v>1</v>
      </c>
      <c r="C21" s="12">
        <f>'Rincian Pengambilan'!E8</f>
        <v>500</v>
      </c>
      <c r="D21" s="1">
        <f>10+35+34</f>
        <v>79</v>
      </c>
      <c r="E21" s="10">
        <f>(D13+C21)-D21</f>
        <v>554</v>
      </c>
      <c r="F21" s="5">
        <f>E21/(C24-C16)</f>
        <v>0.5022665457842248</v>
      </c>
    </row>
    <row r="22" spans="2:6">
      <c r="B22" s="1" t="s">
        <v>2</v>
      </c>
      <c r="C22" s="12">
        <f>'Rincian Pengambilan'!F8</f>
        <v>0</v>
      </c>
      <c r="D22" s="1">
        <f>55+18</f>
        <v>73</v>
      </c>
      <c r="E22" s="10">
        <f>(D14+C22)-D22</f>
        <v>184</v>
      </c>
      <c r="F22" s="5">
        <f>E22/(C24-C16)</f>
        <v>0.16681776971894832</v>
      </c>
    </row>
    <row r="23" spans="2:6">
      <c r="B23" s="1" t="s">
        <v>3</v>
      </c>
      <c r="C23" s="1">
        <f>'Rincian Pengambilan'!G8</f>
        <v>0</v>
      </c>
      <c r="D23" s="1">
        <f>50+45</f>
        <v>95</v>
      </c>
      <c r="E23" s="4">
        <f>D15-D23</f>
        <v>57</v>
      </c>
      <c r="F23" s="5">
        <f>E23/(C24-C16)</f>
        <v>5.1677243880326386E-2</v>
      </c>
    </row>
    <row r="24" spans="2:6">
      <c r="B24" s="8" t="s">
        <v>19</v>
      </c>
      <c r="C24" s="9">
        <v>3250</v>
      </c>
    </row>
    <row r="25" spans="2:6" ht="9" customHeight="1"/>
    <row r="26" spans="2:6">
      <c r="B26" s="14" t="s">
        <v>21</v>
      </c>
      <c r="C26" s="14"/>
    </row>
    <row r="27" spans="2:6">
      <c r="B27" s="33" t="s">
        <v>22</v>
      </c>
      <c r="C27" s="33"/>
      <c r="D27" s="33"/>
      <c r="E27" s="33"/>
      <c r="F27" s="33"/>
    </row>
    <row r="28" spans="2:6">
      <c r="B28" s="2" t="s">
        <v>6</v>
      </c>
      <c r="C28" s="2" t="s">
        <v>0</v>
      </c>
      <c r="D28" s="2" t="s">
        <v>4</v>
      </c>
      <c r="E28" s="3" t="s">
        <v>5</v>
      </c>
      <c r="F28" s="1" t="s">
        <v>7</v>
      </c>
    </row>
    <row r="29" spans="2:6">
      <c r="B29" s="1" t="s">
        <v>1</v>
      </c>
      <c r="C29" s="12">
        <f>'Rincian Pengambilan'!E9+'Rincian Pengambilan'!E10</f>
        <v>1100</v>
      </c>
      <c r="D29" s="1">
        <f>400+98+7</f>
        <v>505</v>
      </c>
      <c r="E29" s="10">
        <f>(D23+C29)-D29</f>
        <v>690</v>
      </c>
      <c r="F29" s="5">
        <f>E29/(C32-C24)</f>
        <v>0.66602316602316602</v>
      </c>
    </row>
    <row r="30" spans="2:6">
      <c r="B30" s="1" t="s">
        <v>2</v>
      </c>
      <c r="C30" s="12">
        <f>'Rincian Pengambilan'!F9+'Rincian Pengambilan'!F10</f>
        <v>500</v>
      </c>
      <c r="D30" s="1">
        <f>300+73</f>
        <v>373</v>
      </c>
      <c r="E30" s="10">
        <f>(D24+C30)-D30</f>
        <v>127</v>
      </c>
      <c r="F30" s="5">
        <f>E30/(C32-C24)</f>
        <v>0.12258687258687259</v>
      </c>
    </row>
    <row r="31" spans="2:6">
      <c r="B31" s="1" t="s">
        <v>3</v>
      </c>
      <c r="C31" s="1">
        <f>'Rincian Pengambilan'!G10</f>
        <v>200</v>
      </c>
      <c r="D31" s="1">
        <f>200+49</f>
        <v>249</v>
      </c>
      <c r="E31" s="4">
        <f>D23+C31-D31</f>
        <v>46</v>
      </c>
      <c r="F31" s="5">
        <f>E31/(C32-C24)</f>
        <v>4.4401544401544403E-2</v>
      </c>
    </row>
    <row r="32" spans="2:6">
      <c r="B32" s="8" t="s">
        <v>30</v>
      </c>
      <c r="C32" s="9">
        <v>4286</v>
      </c>
    </row>
    <row r="33" spans="2:6" ht="9.75" customHeight="1"/>
    <row r="34" spans="2:6">
      <c r="B34" s="14" t="s">
        <v>31</v>
      </c>
      <c r="C34" s="14"/>
    </row>
    <row r="35" spans="2:6">
      <c r="B35" s="33" t="s">
        <v>22</v>
      </c>
      <c r="C35" s="33"/>
      <c r="D35" s="33"/>
      <c r="E35" s="33"/>
      <c r="F35" s="33"/>
    </row>
    <row r="36" spans="2:6">
      <c r="B36" s="2" t="s">
        <v>6</v>
      </c>
      <c r="C36" s="2" t="s">
        <v>0</v>
      </c>
      <c r="D36" s="2" t="s">
        <v>4</v>
      </c>
      <c r="E36" s="3" t="s">
        <v>5</v>
      </c>
      <c r="F36" s="1" t="s">
        <v>7</v>
      </c>
    </row>
    <row r="37" spans="2:6">
      <c r="B37" s="1" t="s">
        <v>1</v>
      </c>
      <c r="C37" s="12">
        <f>'Rincian Pengambilan'!E17+'Rincian Pengambilan'!E18</f>
        <v>0</v>
      </c>
      <c r="D37" s="1">
        <v>60</v>
      </c>
      <c r="E37" s="10">
        <f>(D29+C37)-D37</f>
        <v>445</v>
      </c>
      <c r="F37" s="5">
        <f>E37/(C40-C32)</f>
        <v>0.68042813455657492</v>
      </c>
    </row>
    <row r="38" spans="2:6">
      <c r="B38" s="1" t="s">
        <v>2</v>
      </c>
      <c r="C38" s="12">
        <f>'Rincian Pengambilan'!F17+'Rincian Pengambilan'!F18</f>
        <v>0</v>
      </c>
      <c r="D38" s="1">
        <v>270</v>
      </c>
      <c r="E38" s="10">
        <f>(D30+C38)-D38</f>
        <v>103</v>
      </c>
      <c r="F38" s="5">
        <f>E38/(C40-C32)</f>
        <v>0.15749235474006115</v>
      </c>
    </row>
    <row r="39" spans="2:6">
      <c r="B39" s="1" t="s">
        <v>3</v>
      </c>
      <c r="C39" s="1">
        <f>'Rincian Pengambilan'!G18</f>
        <v>0</v>
      </c>
      <c r="D39" s="1">
        <v>190</v>
      </c>
      <c r="E39" s="10">
        <f>D31+C39-D39</f>
        <v>59</v>
      </c>
      <c r="F39" s="5">
        <f>E39/(C40-C32)</f>
        <v>9.0214067278287458E-2</v>
      </c>
    </row>
    <row r="40" spans="2:6">
      <c r="B40" s="8" t="s">
        <v>32</v>
      </c>
      <c r="C40" s="9">
        <v>4940</v>
      </c>
    </row>
    <row r="42" spans="2:6">
      <c r="B42" s="24" t="s">
        <v>33</v>
      </c>
      <c r="C42" s="24"/>
      <c r="D42" s="25"/>
      <c r="E42" s="25"/>
      <c r="F42" s="25"/>
    </row>
    <row r="43" spans="2:6">
      <c r="B43" s="33" t="s">
        <v>22</v>
      </c>
      <c r="C43" s="33"/>
      <c r="D43" s="33"/>
      <c r="E43" s="33"/>
      <c r="F43" s="33"/>
    </row>
    <row r="44" spans="2:6">
      <c r="B44" s="2" t="s">
        <v>6</v>
      </c>
      <c r="C44" s="2" t="s">
        <v>0</v>
      </c>
      <c r="D44" s="2" t="s">
        <v>4</v>
      </c>
      <c r="E44" s="3" t="s">
        <v>5</v>
      </c>
      <c r="F44" s="1" t="s">
        <v>7</v>
      </c>
    </row>
    <row r="45" spans="2:6">
      <c r="B45" s="1" t="s">
        <v>1</v>
      </c>
      <c r="C45" s="21">
        <f>C5+C13+C21+C29+C37</f>
        <v>3100</v>
      </c>
      <c r="D45" s="22">
        <v>60</v>
      </c>
      <c r="E45" s="23">
        <f>C45-D45</f>
        <v>3040</v>
      </c>
      <c r="F45" s="5">
        <f>E45/C48</f>
        <v>0.61538461538461542</v>
      </c>
    </row>
    <row r="46" spans="2:6">
      <c r="B46" s="1" t="s">
        <v>2</v>
      </c>
      <c r="C46" s="21">
        <f>C6+C14+C22+C30+C38</f>
        <v>1100</v>
      </c>
      <c r="D46" s="22">
        <v>270</v>
      </c>
      <c r="E46" s="23">
        <f>C46-D46</f>
        <v>830</v>
      </c>
      <c r="F46" s="5">
        <f>E46/C48</f>
        <v>0.16801619433198381</v>
      </c>
    </row>
    <row r="47" spans="2:6">
      <c r="B47" s="1" t="s">
        <v>3</v>
      </c>
      <c r="C47" s="22">
        <f>C7+C15+C23+C31+C39</f>
        <v>300</v>
      </c>
      <c r="D47" s="22">
        <v>190</v>
      </c>
      <c r="E47" s="23">
        <f>C47-D47</f>
        <v>110</v>
      </c>
      <c r="F47" s="5">
        <f>E47/C48</f>
        <v>2.2267206477732792E-2</v>
      </c>
    </row>
    <row r="48" spans="2:6">
      <c r="B48" s="8" t="s">
        <v>32</v>
      </c>
      <c r="C48" s="9">
        <v>4940</v>
      </c>
    </row>
    <row r="49" spans="6:6">
      <c r="F49" s="20"/>
    </row>
  </sheetData>
  <mergeCells count="6">
    <mergeCell ref="B43:F43"/>
    <mergeCell ref="B3:F3"/>
    <mergeCell ref="B11:F11"/>
    <mergeCell ref="B19:F19"/>
    <mergeCell ref="B27:F27"/>
    <mergeCell ref="B35:F35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Rincian Pengambilan</vt:lpstr>
      <vt:lpstr>Jan 19</vt:lpstr>
      <vt:lpstr>Des 18</vt:lpstr>
    </vt:vector>
  </TitlesOfParts>
  <Company>www.blogthuthuatwin10.com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Marketing</cp:lastModifiedBy>
  <dcterms:created xsi:type="dcterms:W3CDTF">2018-12-07T02:29:34Z</dcterms:created>
  <dcterms:modified xsi:type="dcterms:W3CDTF">2019-02-19T01:33:12Z</dcterms:modified>
</cp:coreProperties>
</file>