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76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Bentang!$A$1:$J$100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ST'!$A$5:$J$101</definedName>
    <definedName name="_xlnm.Print_Area" localSheetId="28">Widya!$A$1:$J$25</definedName>
    <definedName name="_xlnm.Print_Area" localSheetId="7">Yuan!$N$8:$N$40</definedName>
  </definedNames>
  <calcPr calcId="144525"/>
</workbook>
</file>

<file path=xl/calcChain.xml><?xml version="1.0" encoding="utf-8"?>
<calcChain xmlns="http://schemas.openxmlformats.org/spreadsheetml/2006/main">
  <c r="L2" i="61" l="1"/>
  <c r="L1" i="61"/>
  <c r="L2" i="58"/>
  <c r="L1" i="58"/>
  <c r="B20" i="15" l="1"/>
  <c r="B13" i="15"/>
  <c r="B12" i="15"/>
  <c r="B11" i="15"/>
  <c r="B10" i="15"/>
  <c r="B9" i="15"/>
  <c r="L2" i="54" l="1"/>
  <c r="L1" i="54"/>
  <c r="M115" i="57" l="1"/>
  <c r="M114" i="57"/>
  <c r="M113" i="57"/>
  <c r="O93" i="57"/>
  <c r="M95" i="57" l="1"/>
  <c r="M94" i="57"/>
  <c r="M93" i="57"/>
  <c r="L2" i="64" l="1"/>
  <c r="L1" i="64"/>
  <c r="M2" i="57"/>
  <c r="M1" i="57"/>
  <c r="M2" i="54" l="1"/>
  <c r="L63" i="64" l="1"/>
  <c r="L62" i="64"/>
  <c r="B18" i="15" l="1"/>
  <c r="L1" i="2" l="1"/>
  <c r="L3" i="2"/>
  <c r="L25" i="56" l="1"/>
  <c r="M114" i="58" l="1"/>
  <c r="M113" i="58"/>
  <c r="L2" i="12" l="1"/>
  <c r="L1" i="12"/>
  <c r="L2" i="2"/>
  <c r="I36" i="5" l="1"/>
  <c r="L3" i="64" l="1"/>
  <c r="J102" i="64"/>
  <c r="J101" i="64"/>
  <c r="N2" i="16" l="1"/>
  <c r="L23" i="56" l="1"/>
  <c r="M2" i="58" l="1"/>
  <c r="M1" i="58"/>
  <c r="L2" i="35" l="1"/>
  <c r="L1" i="35"/>
  <c r="M2" i="2" l="1"/>
  <c r="M1" i="2"/>
  <c r="N1" i="54" l="1"/>
  <c r="N2" i="54"/>
  <c r="L3" i="58" l="1"/>
  <c r="L66" i="62" l="1"/>
  <c r="L678" i="63" l="1"/>
  <c r="L677" i="63"/>
  <c r="J106" i="64"/>
  <c r="J104" i="64"/>
  <c r="G99" i="64"/>
  <c r="F99" i="64"/>
  <c r="C99" i="64"/>
  <c r="J103" i="64" l="1"/>
  <c r="J105" i="64" s="1"/>
  <c r="J107" i="64" s="1"/>
  <c r="I2" i="64" s="1"/>
  <c r="L679" i="63"/>
  <c r="C21" i="15" l="1"/>
  <c r="N3" i="64"/>
  <c r="I107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46" i="61" l="1"/>
  <c r="J44" i="61"/>
  <c r="J42" i="61"/>
  <c r="J41" i="61"/>
  <c r="F39" i="61"/>
  <c r="C39" i="61"/>
  <c r="J43" i="61" l="1"/>
  <c r="J45" i="61" s="1"/>
  <c r="J47" i="61" s="1"/>
  <c r="I47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11" i="58" l="1"/>
  <c r="J209" i="58"/>
  <c r="J207" i="58"/>
  <c r="J206" i="58"/>
  <c r="I204" i="58"/>
  <c r="H204" i="58"/>
  <c r="G204" i="58"/>
  <c r="F204" i="58"/>
  <c r="D204" i="58"/>
  <c r="C204" i="58"/>
  <c r="M3" i="58"/>
  <c r="N3" i="58" l="1"/>
  <c r="J208" i="58"/>
  <c r="J210" i="58" s="1"/>
  <c r="J212" i="58" s="1"/>
  <c r="I212" i="58" l="1"/>
  <c r="I2" i="58"/>
  <c r="C8" i="15" s="1"/>
  <c r="J142" i="57" l="1"/>
  <c r="J140" i="57"/>
  <c r="J138" i="57"/>
  <c r="J137" i="57"/>
  <c r="G135" i="57"/>
  <c r="F135" i="57"/>
  <c r="C135" i="57"/>
  <c r="J139" i="57" l="1"/>
  <c r="J141" i="57" s="1"/>
  <c r="J143" i="57" s="1"/>
  <c r="I143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C10" i="15" s="1"/>
  <c r="J99" i="55"/>
  <c r="J97" i="55"/>
  <c r="J95" i="55"/>
  <c r="J94" i="55"/>
  <c r="G92" i="55"/>
  <c r="F92" i="55"/>
  <c r="C92" i="55"/>
  <c r="M1" i="56" l="1"/>
  <c r="J96" i="55"/>
  <c r="J98" i="55" s="1"/>
  <c r="J100" i="55" s="1"/>
  <c r="I100" i="55" s="1"/>
  <c r="I2" i="55" l="1"/>
  <c r="C9" i="15" s="1"/>
  <c r="I42" i="30" l="1"/>
  <c r="I44" i="30"/>
  <c r="I37" i="18" l="1"/>
  <c r="I39" i="18"/>
  <c r="L3" i="12" l="1"/>
  <c r="B17" i="15" l="1"/>
  <c r="B14" i="15"/>
  <c r="J100" i="54" l="1"/>
  <c r="J98" i="54"/>
  <c r="J96" i="54"/>
  <c r="J95" i="54"/>
  <c r="I93" i="54"/>
  <c r="H93" i="54"/>
  <c r="G93" i="54"/>
  <c r="F93" i="54"/>
  <c r="D93" i="54"/>
  <c r="C93" i="54"/>
  <c r="J97" i="54" l="1"/>
  <c r="J99" i="54" s="1"/>
  <c r="J101" i="54" s="1"/>
  <c r="I2" i="54" s="1"/>
  <c r="C5" i="15" s="1"/>
  <c r="L3" i="54"/>
  <c r="N3" i="54" s="1"/>
  <c r="I101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3" i="5" l="1"/>
  <c r="J41" i="5"/>
  <c r="J39" i="5"/>
  <c r="J38" i="5"/>
  <c r="H36" i="5"/>
  <c r="G36" i="5"/>
  <c r="F36" i="5"/>
  <c r="D36" i="5"/>
  <c r="C36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40" i="5"/>
  <c r="J42" i="5" s="1"/>
  <c r="J44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4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</commentList>
</comments>
</file>

<file path=xl/sharedStrings.xml><?xml version="1.0" encoding="utf-8"?>
<sst xmlns="http://schemas.openxmlformats.org/spreadsheetml/2006/main" count="2188" uniqueCount="256">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</sst>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01"/>
  <sheetViews>
    <sheetView zoomScaleNormal="100" workbookViewId="0">
      <pane ySplit="7" topLeftCell="A86" activePane="bottomLeft" state="frozen"/>
      <selection pane="bottomLeft" activeCell="B91" sqref="B91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SUM(D75:D87)</f>
        <v>5058479</v>
      </c>
      <c r="M1" s="238">
        <v>5230592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J101*-1</f>
        <v>2114715</v>
      </c>
      <c r="J2" s="218"/>
      <c r="L2" s="276">
        <f>SUM(G75:G87)</f>
        <v>734652</v>
      </c>
      <c r="M2" s="238">
        <f>SUM(G65:G74)</f>
        <v>86013</v>
      </c>
      <c r="N2" s="238">
        <f>L2-M2</f>
        <v>648639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4323827</v>
      </c>
      <c r="M3" s="238">
        <f>M1-M2</f>
        <v>5144579</v>
      </c>
      <c r="N3" s="238">
        <f>L3-M3</f>
        <v>-820752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98">
        <v>43514</v>
      </c>
      <c r="B88" s="99">
        <v>19001070</v>
      </c>
      <c r="C88" s="412">
        <v>10</v>
      </c>
      <c r="D88" s="34">
        <v>949110</v>
      </c>
      <c r="E88" s="101"/>
      <c r="F88" s="100"/>
      <c r="G88" s="34"/>
      <c r="H88" s="101"/>
      <c r="I88" s="102"/>
      <c r="J88" s="34"/>
    </row>
    <row r="89" spans="1:10" ht="15.75" customHeight="1" x14ac:dyDescent="0.25">
      <c r="A89" s="98">
        <v>43514</v>
      </c>
      <c r="B89" s="99">
        <v>19001092</v>
      </c>
      <c r="C89" s="412">
        <v>1</v>
      </c>
      <c r="D89" s="34">
        <v>82025</v>
      </c>
      <c r="E89" s="101"/>
      <c r="F89" s="100"/>
      <c r="G89" s="34"/>
      <c r="H89" s="101"/>
      <c r="I89" s="102"/>
      <c r="J89" s="34"/>
    </row>
    <row r="90" spans="1:10" ht="15.75" customHeight="1" x14ac:dyDescent="0.25">
      <c r="A90" s="98">
        <v>43515</v>
      </c>
      <c r="B90" s="99">
        <v>19001132</v>
      </c>
      <c r="C90" s="412">
        <v>7</v>
      </c>
      <c r="D90" s="34">
        <v>718590</v>
      </c>
      <c r="E90" s="101"/>
      <c r="F90" s="100"/>
      <c r="G90" s="34"/>
      <c r="H90" s="101"/>
      <c r="I90" s="102"/>
      <c r="J90" s="34"/>
    </row>
    <row r="91" spans="1:10" ht="15.75" customHeight="1" x14ac:dyDescent="0.25">
      <c r="A91" s="98">
        <v>43515</v>
      </c>
      <c r="B91" s="99">
        <v>19001148</v>
      </c>
      <c r="C91" s="412">
        <v>3</v>
      </c>
      <c r="D91" s="34">
        <v>364990</v>
      </c>
      <c r="E91" s="101"/>
      <c r="F91" s="100"/>
      <c r="G91" s="34"/>
      <c r="H91" s="101"/>
      <c r="I91" s="102"/>
      <c r="J91" s="34"/>
    </row>
    <row r="92" spans="1:10" x14ac:dyDescent="0.25">
      <c r="A92" s="235"/>
      <c r="B92" s="234"/>
      <c r="C92" s="12"/>
      <c r="D92" s="236"/>
      <c r="E92" s="237"/>
      <c r="F92" s="240"/>
      <c r="G92" s="236"/>
      <c r="H92" s="237"/>
      <c r="I92" s="239"/>
      <c r="J92" s="236"/>
    </row>
    <row r="93" spans="1:10" x14ac:dyDescent="0.25">
      <c r="A93" s="235"/>
      <c r="B93" s="223" t="s">
        <v>11</v>
      </c>
      <c r="C93" s="229">
        <f>SUM(C8:C92)</f>
        <v>500</v>
      </c>
      <c r="D93" s="224">
        <f>SUM(D8:D92)</f>
        <v>45489222</v>
      </c>
      <c r="E93" s="223" t="s">
        <v>11</v>
      </c>
      <c r="F93" s="232">
        <f>SUM(F8:F92)</f>
        <v>40</v>
      </c>
      <c r="G93" s="224">
        <f>SUM(G8:G92)</f>
        <v>3818942</v>
      </c>
      <c r="H93" s="232">
        <f>SUM(H8:H92)</f>
        <v>0</v>
      </c>
      <c r="I93" s="232">
        <f>SUM(I8:I92)</f>
        <v>39555565</v>
      </c>
      <c r="J93" s="5"/>
    </row>
    <row r="94" spans="1:10" x14ac:dyDescent="0.25">
      <c r="A94" s="235"/>
      <c r="B94" s="223"/>
      <c r="C94" s="229"/>
      <c r="D94" s="224"/>
      <c r="E94" s="223"/>
      <c r="F94" s="232"/>
      <c r="G94" s="224"/>
      <c r="H94" s="232"/>
      <c r="I94" s="232"/>
      <c r="J94" s="5"/>
    </row>
    <row r="95" spans="1:10" x14ac:dyDescent="0.25">
      <c r="A95" s="225"/>
      <c r="B95" s="226"/>
      <c r="C95" s="12"/>
      <c r="D95" s="236"/>
      <c r="E95" s="223"/>
      <c r="F95" s="240"/>
      <c r="G95" s="413" t="s">
        <v>12</v>
      </c>
      <c r="H95" s="413"/>
      <c r="I95" s="239"/>
      <c r="J95" s="227">
        <f>SUM(D8:D92)</f>
        <v>45489222</v>
      </c>
    </row>
    <row r="96" spans="1:10" x14ac:dyDescent="0.25">
      <c r="A96" s="235"/>
      <c r="B96" s="234"/>
      <c r="C96" s="12"/>
      <c r="D96" s="236"/>
      <c r="E96" s="237"/>
      <c r="F96" s="240"/>
      <c r="G96" s="413" t="s">
        <v>13</v>
      </c>
      <c r="H96" s="413"/>
      <c r="I96" s="239"/>
      <c r="J96" s="227">
        <f>SUM(G8:G92)</f>
        <v>3818942</v>
      </c>
    </row>
    <row r="97" spans="1:10" x14ac:dyDescent="0.25">
      <c r="A97" s="228"/>
      <c r="B97" s="237"/>
      <c r="C97" s="12"/>
      <c r="D97" s="236"/>
      <c r="E97" s="237"/>
      <c r="F97" s="240"/>
      <c r="G97" s="413" t="s">
        <v>14</v>
      </c>
      <c r="H97" s="413"/>
      <c r="I97" s="41"/>
      <c r="J97" s="229">
        <f>J95-J96</f>
        <v>41670280</v>
      </c>
    </row>
    <row r="98" spans="1:10" x14ac:dyDescent="0.25">
      <c r="A98" s="235"/>
      <c r="B98" s="230"/>
      <c r="C98" s="12"/>
      <c r="D98" s="231"/>
      <c r="E98" s="237"/>
      <c r="F98" s="240"/>
      <c r="G98" s="413" t="s">
        <v>15</v>
      </c>
      <c r="H98" s="413"/>
      <c r="I98" s="239"/>
      <c r="J98" s="227">
        <f>SUM(H8:H92)</f>
        <v>0</v>
      </c>
    </row>
    <row r="99" spans="1:10" x14ac:dyDescent="0.25">
      <c r="A99" s="235"/>
      <c r="B99" s="230"/>
      <c r="C99" s="12"/>
      <c r="D99" s="231"/>
      <c r="E99" s="237"/>
      <c r="F99" s="240"/>
      <c r="G99" s="413" t="s">
        <v>16</v>
      </c>
      <c r="H99" s="413"/>
      <c r="I99" s="239"/>
      <c r="J99" s="227">
        <f>J97+J98</f>
        <v>41670280</v>
      </c>
    </row>
    <row r="100" spans="1:10" x14ac:dyDescent="0.25">
      <c r="A100" s="235"/>
      <c r="B100" s="230"/>
      <c r="C100" s="12"/>
      <c r="D100" s="231"/>
      <c r="E100" s="237"/>
      <c r="F100" s="240"/>
      <c r="G100" s="413" t="s">
        <v>5</v>
      </c>
      <c r="H100" s="413"/>
      <c r="I100" s="239"/>
      <c r="J100" s="227">
        <f>SUM(I8:I92)</f>
        <v>39555565</v>
      </c>
    </row>
    <row r="101" spans="1:10" x14ac:dyDescent="0.25">
      <c r="A101" s="235"/>
      <c r="B101" s="230"/>
      <c r="C101" s="12"/>
      <c r="D101" s="231"/>
      <c r="E101" s="237"/>
      <c r="F101" s="240"/>
      <c r="G101" s="413" t="s">
        <v>31</v>
      </c>
      <c r="H101" s="413"/>
      <c r="I101" s="240" t="str">
        <f>IF(J101&gt;0,"SALDO",IF(J101&lt;0,"PIUTANG",IF(J101=0,"LUNAS")))</f>
        <v>PIUTANG</v>
      </c>
      <c r="J101" s="227">
        <f>J100-J99</f>
        <v>-2114715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1:H101"/>
    <mergeCell ref="G95:H95"/>
    <mergeCell ref="G96:H96"/>
    <mergeCell ref="G97:H97"/>
    <mergeCell ref="G98:H98"/>
    <mergeCell ref="G99:H99"/>
    <mergeCell ref="G100:H100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J36" sqref="J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-10062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98">
        <v>43498</v>
      </c>
      <c r="B36" s="99">
        <v>19000181</v>
      </c>
      <c r="C36" s="253">
        <v>7</v>
      </c>
      <c r="D36" s="34">
        <v>857851</v>
      </c>
      <c r="E36" s="101" t="s">
        <v>235</v>
      </c>
      <c r="F36" s="99">
        <v>2</v>
      </c>
      <c r="G36" s="34">
        <v>270900</v>
      </c>
      <c r="H36" s="101"/>
      <c r="I36" s="102">
        <v>587000</v>
      </c>
      <c r="J36" s="34" t="s">
        <v>17</v>
      </c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870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91132920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76581938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76581938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76592000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SALDO</v>
      </c>
      <c r="J48" s="13">
        <f>J47-J46</f>
        <v>10062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3" t="s">
        <v>12</v>
      </c>
      <c r="H234" s="413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3" t="s">
        <v>13</v>
      </c>
      <c r="H235" s="413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3" t="s">
        <v>14</v>
      </c>
      <c r="H236" s="413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3" t="s">
        <v>15</v>
      </c>
      <c r="H237" s="413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3" t="s">
        <v>16</v>
      </c>
      <c r="H238" s="413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3" t="s">
        <v>5</v>
      </c>
      <c r="H239" s="413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3" t="s">
        <v>31</v>
      </c>
      <c r="H240" s="413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G240:H240"/>
    <mergeCell ref="G234:H234"/>
    <mergeCell ref="G235:H235"/>
    <mergeCell ref="G236:H236"/>
    <mergeCell ref="G237:H237"/>
    <mergeCell ref="G238:H238"/>
    <mergeCell ref="G239:H2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6"/>
  <sheetViews>
    <sheetView workbookViewId="0">
      <pane ySplit="7" topLeftCell="A82" activePane="bottomLeft" state="frozen"/>
      <selection pane="bottomLeft" activeCell="B89" sqref="B8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J100*-1</f>
        <v>20636029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>
        <v>43500</v>
      </c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>
        <v>43503</v>
      </c>
      <c r="B87" s="99">
        <v>19000437</v>
      </c>
      <c r="C87" s="100">
        <v>9</v>
      </c>
      <c r="D87" s="34">
        <v>967227</v>
      </c>
      <c r="E87" s="101" t="s">
        <v>244</v>
      </c>
      <c r="F87" s="99">
        <v>15</v>
      </c>
      <c r="G87" s="34">
        <v>1559602</v>
      </c>
      <c r="H87" s="102"/>
      <c r="I87" s="102"/>
      <c r="J87" s="34"/>
    </row>
    <row r="88" spans="1:10" x14ac:dyDescent="0.25">
      <c r="A88" s="98">
        <v>43513</v>
      </c>
      <c r="B88" s="99">
        <v>19000996</v>
      </c>
      <c r="C88" s="100">
        <v>181</v>
      </c>
      <c r="D88" s="34">
        <v>19120882</v>
      </c>
      <c r="E88" s="101" t="s">
        <v>255</v>
      </c>
      <c r="F88" s="99">
        <v>3</v>
      </c>
      <c r="G88" s="34">
        <v>268650</v>
      </c>
      <c r="H88" s="102"/>
      <c r="I88" s="102">
        <v>1000000</v>
      </c>
      <c r="J88" s="34" t="s">
        <v>17</v>
      </c>
    </row>
    <row r="89" spans="1:10" x14ac:dyDescent="0.25">
      <c r="A89" s="98">
        <v>43513</v>
      </c>
      <c r="B89" s="99">
        <v>19001031</v>
      </c>
      <c r="C89" s="100">
        <v>12</v>
      </c>
      <c r="D89" s="34">
        <v>1170330</v>
      </c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</row>
    <row r="91" spans="1:10" x14ac:dyDescent="0.25">
      <c r="A91" s="235"/>
      <c r="B91" s="234"/>
      <c r="C91" s="240"/>
      <c r="D91" s="236"/>
      <c r="E91" s="237"/>
      <c r="F91" s="234"/>
      <c r="G91" s="236"/>
      <c r="H91" s="239"/>
      <c r="I91" s="239"/>
      <c r="J91" s="236"/>
    </row>
    <row r="92" spans="1:10" x14ac:dyDescent="0.25">
      <c r="A92" s="235"/>
      <c r="B92" s="223" t="s">
        <v>11</v>
      </c>
      <c r="C92" s="232">
        <f>SUM(C8:C91)</f>
        <v>1694</v>
      </c>
      <c r="D92" s="224"/>
      <c r="E92" s="223" t="s">
        <v>11</v>
      </c>
      <c r="F92" s="223">
        <f>SUM(F8:F91)</f>
        <v>253</v>
      </c>
      <c r="G92" s="224">
        <f>SUM(G8:G91)</f>
        <v>26573608</v>
      </c>
      <c r="H92" s="239"/>
      <c r="I92" s="239"/>
      <c r="J92" s="236"/>
    </row>
    <row r="93" spans="1:10" x14ac:dyDescent="0.25">
      <c r="A93" s="235"/>
      <c r="B93" s="223"/>
      <c r="C93" s="232"/>
      <c r="D93" s="224"/>
      <c r="E93" s="237"/>
      <c r="F93" s="234"/>
      <c r="G93" s="236"/>
      <c r="H93" s="239"/>
      <c r="I93" s="239"/>
      <c r="J93" s="236"/>
    </row>
    <row r="94" spans="1:10" x14ac:dyDescent="0.25">
      <c r="A94" s="225"/>
      <c r="B94" s="226"/>
      <c r="C94" s="240"/>
      <c r="D94" s="236"/>
      <c r="E94" s="223"/>
      <c r="F94" s="234"/>
      <c r="G94" s="413" t="s">
        <v>12</v>
      </c>
      <c r="H94" s="413"/>
      <c r="I94" s="239"/>
      <c r="J94" s="227">
        <f>SUM(D8:D91)</f>
        <v>177066813</v>
      </c>
    </row>
    <row r="95" spans="1:10" x14ac:dyDescent="0.25">
      <c r="A95" s="235"/>
      <c r="B95" s="234"/>
      <c r="C95" s="240"/>
      <c r="D95" s="236"/>
      <c r="E95" s="223"/>
      <c r="F95" s="234"/>
      <c r="G95" s="413" t="s">
        <v>13</v>
      </c>
      <c r="H95" s="413"/>
      <c r="I95" s="239"/>
      <c r="J95" s="227">
        <f>SUM(G8:G91)</f>
        <v>26573608</v>
      </c>
    </row>
    <row r="96" spans="1:10" x14ac:dyDescent="0.25">
      <c r="A96" s="228"/>
      <c r="B96" s="237"/>
      <c r="C96" s="240"/>
      <c r="D96" s="236"/>
      <c r="E96" s="237"/>
      <c r="F96" s="234"/>
      <c r="G96" s="413" t="s">
        <v>14</v>
      </c>
      <c r="H96" s="413"/>
      <c r="I96" s="41"/>
      <c r="J96" s="229">
        <f>J94-J95</f>
        <v>150493205</v>
      </c>
    </row>
    <row r="97" spans="1:16" x14ac:dyDescent="0.25">
      <c r="A97" s="235"/>
      <c r="B97" s="230"/>
      <c r="C97" s="240"/>
      <c r="D97" s="231"/>
      <c r="E97" s="237"/>
      <c r="F97" s="223"/>
      <c r="G97" s="413" t="s">
        <v>15</v>
      </c>
      <c r="H97" s="413"/>
      <c r="I97" s="239"/>
      <c r="J97" s="227">
        <f>SUM(H8:H93)</f>
        <v>0</v>
      </c>
    </row>
    <row r="98" spans="1:16" x14ac:dyDescent="0.25">
      <c r="A98" s="235"/>
      <c r="B98" s="230"/>
      <c r="C98" s="240"/>
      <c r="D98" s="231"/>
      <c r="E98" s="237"/>
      <c r="F98" s="223"/>
      <c r="G98" s="413" t="s">
        <v>16</v>
      </c>
      <c r="H98" s="413"/>
      <c r="I98" s="239"/>
      <c r="J98" s="227">
        <f>J96+J97</f>
        <v>150493205</v>
      </c>
    </row>
    <row r="99" spans="1:16" x14ac:dyDescent="0.25">
      <c r="A99" s="235"/>
      <c r="B99" s="230"/>
      <c r="C99" s="240"/>
      <c r="D99" s="231"/>
      <c r="E99" s="237"/>
      <c r="F99" s="234"/>
      <c r="G99" s="413" t="s">
        <v>5</v>
      </c>
      <c r="H99" s="413"/>
      <c r="I99" s="239"/>
      <c r="J99" s="227">
        <f>SUM(I8:I93)</f>
        <v>129857176</v>
      </c>
    </row>
    <row r="100" spans="1:16" x14ac:dyDescent="0.25">
      <c r="A100" s="235"/>
      <c r="B100" s="230"/>
      <c r="C100" s="240"/>
      <c r="D100" s="231"/>
      <c r="E100" s="237"/>
      <c r="F100" s="234"/>
      <c r="G100" s="413" t="s">
        <v>31</v>
      </c>
      <c r="H100" s="413"/>
      <c r="I100" s="240" t="str">
        <f>IF(J100&gt;0,"SALDO",IF(J100&lt;0,"PIUTANG",IF(J100=0,"LUNAS")))</f>
        <v>PIUTANG</v>
      </c>
      <c r="J100" s="227">
        <f>J99-J98</f>
        <v>-20636029</v>
      </c>
    </row>
    <row r="101" spans="1:16" x14ac:dyDescent="0.25">
      <c r="F101" s="219"/>
      <c r="G101" s="219"/>
      <c r="J101" s="219"/>
    </row>
    <row r="102" spans="1:16" x14ac:dyDescent="0.25">
      <c r="C102" s="219"/>
      <c r="D102" s="219"/>
      <c r="F102" s="219"/>
      <c r="G102" s="219"/>
      <c r="J102" s="219"/>
      <c r="M102" s="233"/>
      <c r="N102" s="233"/>
      <c r="O102" s="233"/>
      <c r="P102" s="233"/>
    </row>
    <row r="103" spans="1:16" x14ac:dyDescent="0.25">
      <c r="C103" s="219"/>
      <c r="D103" s="219"/>
      <c r="F103" s="219"/>
      <c r="G103" s="219"/>
      <c r="J103" s="219"/>
      <c r="L103" s="238"/>
      <c r="M103" s="233"/>
      <c r="N103" s="233"/>
      <c r="O103" s="233"/>
      <c r="P103" s="233"/>
    </row>
    <row r="104" spans="1:16" x14ac:dyDescent="0.25">
      <c r="C104" s="219"/>
      <c r="D104" s="219"/>
      <c r="F104" s="219"/>
      <c r="G104" s="219"/>
      <c r="J104" s="219"/>
      <c r="L104" s="238"/>
      <c r="M104" s="233"/>
      <c r="N104" s="233"/>
      <c r="O104" s="233"/>
      <c r="P104" s="233"/>
    </row>
    <row r="105" spans="1:16" x14ac:dyDescent="0.25">
      <c r="C105" s="219"/>
      <c r="D105" s="219"/>
      <c r="F105" s="219"/>
      <c r="G105" s="219"/>
      <c r="J105" s="219"/>
      <c r="L105" s="233"/>
      <c r="M105" s="233"/>
      <c r="N105" s="233"/>
      <c r="O105" s="233"/>
      <c r="P105" s="233"/>
    </row>
    <row r="106" spans="1:16" x14ac:dyDescent="0.25">
      <c r="C106" s="219"/>
      <c r="D106" s="219"/>
      <c r="L106" s="233"/>
      <c r="M106" s="233"/>
      <c r="N106" s="233"/>
      <c r="O106" s="233"/>
      <c r="P10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0:H100"/>
    <mergeCell ref="G94:H94"/>
    <mergeCell ref="G95:H95"/>
    <mergeCell ref="G96:H96"/>
    <mergeCell ref="G97:H97"/>
    <mergeCell ref="G98:H98"/>
    <mergeCell ref="G99:H99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L29" sqref="L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-912432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1221132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452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45525822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36657695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404000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37061695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35840563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PIUTANG</v>
      </c>
      <c r="J39" s="227">
        <f>J38-J37</f>
        <v>-1221132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4"/>
  <sheetViews>
    <sheetView workbookViewId="0">
      <pane ySplit="6" topLeftCell="A19" activePane="bottomLeft" state="frozen"/>
      <selection pane="bottomLeft" activeCell="C32" sqref="C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J44*-1</f>
        <v>1362236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98">
        <v>43508</v>
      </c>
      <c r="B29" s="99">
        <v>19000721</v>
      </c>
      <c r="C29" s="100">
        <v>26</v>
      </c>
      <c r="D29" s="34">
        <v>2742385</v>
      </c>
      <c r="E29" s="101"/>
      <c r="F29" s="100"/>
      <c r="G29" s="34"/>
      <c r="H29" s="102">
        <v>80000</v>
      </c>
      <c r="I29" s="245">
        <v>2000000</v>
      </c>
      <c r="J29" s="246" t="s">
        <v>17</v>
      </c>
    </row>
    <row r="30" spans="1:10" x14ac:dyDescent="0.25">
      <c r="A30" s="4">
        <v>43511</v>
      </c>
      <c r="B30" s="3"/>
      <c r="C30" s="40"/>
      <c r="D30" s="6"/>
      <c r="E30" s="7"/>
      <c r="F30" s="40"/>
      <c r="G30" s="6"/>
      <c r="H30" s="39"/>
      <c r="I30" s="245">
        <v>800000</v>
      </c>
      <c r="J30" s="246" t="s">
        <v>17</v>
      </c>
    </row>
    <row r="31" spans="1:10" s="233" customFormat="1" x14ac:dyDescent="0.25">
      <c r="A31" s="235">
        <v>43515</v>
      </c>
      <c r="B31" s="234">
        <v>19001138</v>
      </c>
      <c r="C31" s="240">
        <v>21</v>
      </c>
      <c r="D31" s="236">
        <v>2188920</v>
      </c>
      <c r="E31" s="237"/>
      <c r="F31" s="240"/>
      <c r="G31" s="236"/>
      <c r="H31" s="239"/>
      <c r="I31" s="239">
        <v>1600000</v>
      </c>
      <c r="J31" s="23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/>
      <c r="J32" s="236"/>
    </row>
    <row r="33" spans="1:17" s="233" customFormat="1" x14ac:dyDescent="0.25">
      <c r="A33" s="235"/>
      <c r="B33" s="234"/>
      <c r="C33" s="240"/>
      <c r="D33" s="236"/>
      <c r="E33" s="237"/>
      <c r="F33" s="240"/>
      <c r="G33" s="236"/>
      <c r="H33" s="239"/>
      <c r="I33" s="239"/>
      <c r="J33" s="236"/>
    </row>
    <row r="34" spans="1:17" s="233" customFormat="1" x14ac:dyDescent="0.25">
      <c r="A34" s="235"/>
      <c r="B34" s="234"/>
      <c r="C34" s="240"/>
      <c r="D34" s="236"/>
      <c r="E34" s="237"/>
      <c r="F34" s="240"/>
      <c r="G34" s="236"/>
      <c r="H34" s="239"/>
      <c r="I34" s="239"/>
      <c r="J34" s="236"/>
    </row>
    <row r="35" spans="1:17" x14ac:dyDescent="0.25">
      <c r="A35" s="4"/>
      <c r="B35" s="3"/>
      <c r="C35" s="40"/>
      <c r="D35" s="6"/>
      <c r="E35" s="7"/>
      <c r="F35" s="40"/>
      <c r="G35" s="6"/>
      <c r="H35" s="39"/>
      <c r="I35" s="39"/>
      <c r="J35" s="6"/>
    </row>
    <row r="36" spans="1:17" s="20" customFormat="1" x14ac:dyDescent="0.25">
      <c r="A36" s="11"/>
      <c r="B36" s="8" t="s">
        <v>11</v>
      </c>
      <c r="C36" s="77">
        <f>SUM(C7:C35)</f>
        <v>138</v>
      </c>
      <c r="D36" s="9">
        <f>SUM(D7:D35)</f>
        <v>14095426</v>
      </c>
      <c r="E36" s="8" t="s">
        <v>11</v>
      </c>
      <c r="F36" s="77">
        <f>SUM(F7:F35)</f>
        <v>30</v>
      </c>
      <c r="G36" s="9">
        <f>SUM(G7:G35)</f>
        <v>2886190</v>
      </c>
      <c r="H36" s="77">
        <f>SUM(H7:H35)</f>
        <v>1147000</v>
      </c>
      <c r="I36" s="77">
        <f>SUM(I7:I35)</f>
        <v>10994000</v>
      </c>
      <c r="J36" s="9"/>
    </row>
    <row r="37" spans="1:17" s="20" customFormat="1" x14ac:dyDescent="0.25">
      <c r="A37" s="11"/>
      <c r="B37" s="8"/>
      <c r="C37" s="77"/>
      <c r="D37" s="9"/>
      <c r="E37" s="8"/>
      <c r="F37" s="77"/>
      <c r="G37" s="9"/>
      <c r="H37" s="77"/>
      <c r="I37" s="77"/>
      <c r="J37" s="9"/>
    </row>
    <row r="38" spans="1:17" x14ac:dyDescent="0.25">
      <c r="A38" s="10"/>
      <c r="B38" s="11"/>
      <c r="C38" s="40"/>
      <c r="D38" s="6"/>
      <c r="E38" s="8"/>
      <c r="F38" s="40"/>
      <c r="G38" s="413" t="s">
        <v>12</v>
      </c>
      <c r="H38" s="413"/>
      <c r="I38" s="6"/>
      <c r="J38" s="13">
        <f>SUM(D7:D35)</f>
        <v>14095426</v>
      </c>
      <c r="P38" s="20"/>
      <c r="Q38" s="20"/>
    </row>
    <row r="39" spans="1:17" x14ac:dyDescent="0.25">
      <c r="A39" s="4"/>
      <c r="B39" s="3"/>
      <c r="C39" s="40"/>
      <c r="D39" s="6"/>
      <c r="E39" s="7"/>
      <c r="F39" s="40"/>
      <c r="G39" s="413" t="s">
        <v>13</v>
      </c>
      <c r="H39" s="413"/>
      <c r="I39" s="7"/>
      <c r="J39" s="13">
        <f>SUM(G7:G35)</f>
        <v>2886190</v>
      </c>
    </row>
    <row r="40" spans="1:17" x14ac:dyDescent="0.25">
      <c r="A40" s="14"/>
      <c r="B40" s="7"/>
      <c r="C40" s="40"/>
      <c r="D40" s="6"/>
      <c r="E40" s="7"/>
      <c r="F40" s="40"/>
      <c r="G40" s="413" t="s">
        <v>14</v>
      </c>
      <c r="H40" s="413"/>
      <c r="I40" s="15"/>
      <c r="J40" s="15">
        <f>J38-J39</f>
        <v>11209236</v>
      </c>
    </row>
    <row r="41" spans="1:17" x14ac:dyDescent="0.25">
      <c r="A41" s="4"/>
      <c r="B41" s="16"/>
      <c r="C41" s="40"/>
      <c r="D41" s="17"/>
      <c r="E41" s="7"/>
      <c r="F41" s="40"/>
      <c r="G41" s="413" t="s">
        <v>15</v>
      </c>
      <c r="H41" s="413"/>
      <c r="I41" s="7"/>
      <c r="J41" s="13">
        <f>SUM(H7:H35)</f>
        <v>1147000</v>
      </c>
    </row>
    <row r="42" spans="1:17" x14ac:dyDescent="0.25">
      <c r="A42" s="4"/>
      <c r="B42" s="16"/>
      <c r="C42" s="40"/>
      <c r="D42" s="17"/>
      <c r="E42" s="7"/>
      <c r="F42" s="40"/>
      <c r="G42" s="413" t="s">
        <v>16</v>
      </c>
      <c r="H42" s="413"/>
      <c r="I42" s="7"/>
      <c r="J42" s="13">
        <f>J40+J41</f>
        <v>12356236</v>
      </c>
    </row>
    <row r="43" spans="1:17" x14ac:dyDescent="0.25">
      <c r="A43" s="4"/>
      <c r="B43" s="16"/>
      <c r="C43" s="40"/>
      <c r="D43" s="17"/>
      <c r="E43" s="7"/>
      <c r="F43" s="40"/>
      <c r="G43" s="413" t="s">
        <v>5</v>
      </c>
      <c r="H43" s="413"/>
      <c r="I43" s="7"/>
      <c r="J43" s="13">
        <f>SUM(I7:I35)</f>
        <v>10994000</v>
      </c>
    </row>
    <row r="44" spans="1:17" x14ac:dyDescent="0.25">
      <c r="A44" s="4"/>
      <c r="B44" s="16"/>
      <c r="C44" s="40"/>
      <c r="D44" s="17"/>
      <c r="E44" s="7"/>
      <c r="F44" s="40"/>
      <c r="G44" s="413" t="s">
        <v>31</v>
      </c>
      <c r="H44" s="413"/>
      <c r="I44" s="3" t="str">
        <f>IF(J44&gt;0,"SALDO",IF(J44&lt;0,"PIUTANG",IF(J44=0,"LUNAS")))</f>
        <v>PIUTANG</v>
      </c>
      <c r="J44" s="13">
        <f>J43-J42</f>
        <v>-1362236</v>
      </c>
    </row>
  </sheetData>
  <mergeCells count="15">
    <mergeCell ref="G44:H44"/>
    <mergeCell ref="G38:H38"/>
    <mergeCell ref="G39:H39"/>
    <mergeCell ref="G40:H40"/>
    <mergeCell ref="G41:H41"/>
    <mergeCell ref="G42:H42"/>
    <mergeCell ref="G43:H43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24" sqref="E24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43514</v>
      </c>
      <c r="C5" s="281">
        <f>'Taufik ST'!I2</f>
        <v>2114715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461038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43515</v>
      </c>
      <c r="C8" s="281">
        <f>Bandros!I2</f>
        <v>2545410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Bentang!$A$85</f>
        <v>43492</v>
      </c>
      <c r="C9" s="281">
        <f>Bentang!I2</f>
        <v>20636029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Azalea!A28</f>
        <v>43503</v>
      </c>
      <c r="C10" s="281">
        <f>Azalea!I2</f>
        <v>1221132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ESP!A126</f>
        <v>43512</v>
      </c>
      <c r="C11" s="281">
        <f>ESP!I2</f>
        <v>5733713</v>
      </c>
      <c r="E11" s="289"/>
    </row>
    <row r="12" spans="1:5" s="267" customFormat="1" ht="18.75" customHeight="1" x14ac:dyDescent="0.25">
      <c r="A12" s="185" t="s">
        <v>200</v>
      </c>
      <c r="B12" s="184">
        <f>Yuan!A29</f>
        <v>43509</v>
      </c>
      <c r="C12" s="281">
        <f>Yuan!I2</f>
        <v>844560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Yanyan!A84</f>
        <v>43510</v>
      </c>
      <c r="C13" s="281">
        <f>Yanyan!I2</f>
        <v>165155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Agus!A36</f>
        <v>43498</v>
      </c>
      <c r="C18" s="281">
        <f>Agus!I2</f>
        <v>-10062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Febri!A29</f>
        <v>43508</v>
      </c>
      <c r="C20" s="281">
        <f>Febri!I2</f>
        <v>1362236</v>
      </c>
      <c r="E20" s="288"/>
    </row>
    <row r="21" spans="1:5" s="267" customFormat="1" ht="18.75" customHeight="1" x14ac:dyDescent="0.25">
      <c r="A21" s="185" t="s">
        <v>211</v>
      </c>
      <c r="B21" s="184">
        <v>43512</v>
      </c>
      <c r="C21" s="281">
        <f>'Sale ESP'!I2</f>
        <v>1207665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36281743.5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8" activePane="bottomLeft" state="frozen"/>
      <selection pane="bottomLeft" activeCell="H11" sqref="H1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J31*-1</f>
        <v>461038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/>
      <c r="B17" s="234"/>
      <c r="C17" s="240"/>
      <c r="D17" s="236"/>
      <c r="E17" s="237"/>
      <c r="F17" s="240"/>
      <c r="G17" s="236"/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/>
      <c r="B18" s="234"/>
      <c r="C18" s="240"/>
      <c r="D18" s="236"/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/>
      <c r="B19" s="234"/>
      <c r="C19" s="240"/>
      <c r="D19" s="236"/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14</v>
      </c>
      <c r="D23" s="9">
        <f>SUM(D8:D22)</f>
        <v>1647714</v>
      </c>
      <c r="E23" s="8" t="s">
        <v>11</v>
      </c>
      <c r="F23" s="77">
        <f>SUM(F8:F22)</f>
        <v>0</v>
      </c>
      <c r="G23" s="5">
        <f>SUM(G8:G22)</f>
        <v>0</v>
      </c>
      <c r="H23" s="40">
        <f>SUM(H8:H22)</f>
        <v>0</v>
      </c>
      <c r="I23" s="40">
        <f>SUM(I8:I22)</f>
        <v>1186676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13" t="s">
        <v>12</v>
      </c>
      <c r="H25" s="413"/>
      <c r="I25" s="39"/>
      <c r="J25" s="13">
        <f>SUM(D8:D22)</f>
        <v>1647714</v>
      </c>
    </row>
    <row r="26" spans="1:18" x14ac:dyDescent="0.25">
      <c r="A26" s="162"/>
      <c r="B26" s="3"/>
      <c r="C26" s="40"/>
      <c r="D26" s="6"/>
      <c r="E26" s="7"/>
      <c r="F26" s="40"/>
      <c r="G26" s="413" t="s">
        <v>13</v>
      </c>
      <c r="H26" s="413"/>
      <c r="I26" s="39"/>
      <c r="J26" s="13">
        <f>SUM(G8:G22)</f>
        <v>0</v>
      </c>
    </row>
    <row r="27" spans="1:18" x14ac:dyDescent="0.25">
      <c r="A27" s="164"/>
      <c r="B27" s="7"/>
      <c r="C27" s="40"/>
      <c r="D27" s="6"/>
      <c r="E27" s="7"/>
      <c r="F27" s="40"/>
      <c r="G27" s="413" t="s">
        <v>14</v>
      </c>
      <c r="H27" s="413"/>
      <c r="I27" s="41"/>
      <c r="J27" s="15">
        <f>J25-J26</f>
        <v>1647714</v>
      </c>
    </row>
    <row r="28" spans="1:18" x14ac:dyDescent="0.25">
      <c r="A28" s="162"/>
      <c r="B28" s="16"/>
      <c r="C28" s="40"/>
      <c r="D28" s="17"/>
      <c r="E28" s="7"/>
      <c r="F28" s="40"/>
      <c r="G28" s="413" t="s">
        <v>15</v>
      </c>
      <c r="H28" s="413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13" t="s">
        <v>16</v>
      </c>
      <c r="H29" s="413"/>
      <c r="I29" s="39"/>
      <c r="J29" s="13">
        <f>J27+J28</f>
        <v>1647714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13" t="s">
        <v>5</v>
      </c>
      <c r="H30" s="413"/>
      <c r="I30" s="39"/>
      <c r="J30" s="13">
        <f>SUM(I8:I22)</f>
        <v>1186676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3" t="s">
        <v>31</v>
      </c>
      <c r="H31" s="413"/>
      <c r="I31" s="40" t="str">
        <f>IF(J31&gt;0,"SALDO",IF(J31&lt;0,"PIUTANG",IF(J31=0,"LUNAS")))</f>
        <v>PIUTANG</v>
      </c>
      <c r="J31" s="13">
        <f>J30-J29</f>
        <v>-461038</v>
      </c>
      <c r="K31"/>
      <c r="L31"/>
      <c r="M31"/>
      <c r="N31"/>
      <c r="O31"/>
      <c r="P31"/>
      <c r="Q31"/>
      <c r="R31"/>
    </row>
  </sheetData>
  <mergeCells count="15">
    <mergeCell ref="G30:H30"/>
    <mergeCell ref="G31:H31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12"/>
  <sheetViews>
    <sheetView workbookViewId="0">
      <pane ySplit="7" topLeftCell="A190" activePane="bottomLeft" state="frozen"/>
      <selection pane="bottomLeft" activeCell="H194" sqref="H194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SUM(D187:D191)</f>
        <v>3015402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J212*-1</f>
        <v>2545410</v>
      </c>
      <c r="J2" s="218"/>
      <c r="L2" s="219">
        <f>SUM(G187:G191)</f>
        <v>358450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2656952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98">
        <v>43515</v>
      </c>
      <c r="B197" s="99">
        <v>19001111</v>
      </c>
      <c r="C197" s="412">
        <v>8</v>
      </c>
      <c r="D197" s="34">
        <v>933300</v>
      </c>
      <c r="E197" s="99"/>
      <c r="F197" s="100"/>
      <c r="G197" s="34"/>
      <c r="H197" s="102"/>
      <c r="I197" s="102"/>
      <c r="J197" s="34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98">
        <v>43515</v>
      </c>
      <c r="B198" s="99">
        <v>19001127</v>
      </c>
      <c r="C198" s="412">
        <v>4</v>
      </c>
      <c r="D198" s="34">
        <v>492405</v>
      </c>
      <c r="E198" s="99"/>
      <c r="F198" s="100"/>
      <c r="G198" s="34"/>
      <c r="H198" s="102"/>
      <c r="I198" s="102"/>
      <c r="J198" s="34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98">
        <v>43515</v>
      </c>
      <c r="B199" s="99">
        <v>19001128</v>
      </c>
      <c r="C199" s="412">
        <v>7</v>
      </c>
      <c r="D199" s="34">
        <v>782085</v>
      </c>
      <c r="E199" s="99"/>
      <c r="F199" s="100"/>
      <c r="G199" s="34"/>
      <c r="H199" s="102"/>
      <c r="I199" s="102"/>
      <c r="J199" s="34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98">
        <v>43515</v>
      </c>
      <c r="B200" s="99">
        <v>19001137</v>
      </c>
      <c r="C200" s="412">
        <v>3</v>
      </c>
      <c r="D200" s="34">
        <v>337620</v>
      </c>
      <c r="E200" s="99"/>
      <c r="F200" s="100"/>
      <c r="G200" s="34"/>
      <c r="H200" s="102"/>
      <c r="I200" s="102"/>
      <c r="J200" s="34"/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98"/>
      <c r="B201" s="99"/>
      <c r="C201" s="412"/>
      <c r="D201" s="34"/>
      <c r="E201" s="99"/>
      <c r="F201" s="100"/>
      <c r="G201" s="34"/>
      <c r="H201" s="102"/>
      <c r="I201" s="102"/>
      <c r="J201" s="34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98"/>
      <c r="B202" s="99"/>
      <c r="C202" s="412"/>
      <c r="D202" s="34"/>
      <c r="E202" s="99"/>
      <c r="F202" s="100"/>
      <c r="G202" s="34"/>
      <c r="H202" s="102"/>
      <c r="I202" s="102"/>
      <c r="J202" s="34"/>
      <c r="K202" s="138"/>
      <c r="L202" s="138"/>
      <c r="M202" s="138"/>
      <c r="N202" s="138"/>
      <c r="O202" s="138"/>
      <c r="P202" s="138"/>
      <c r="Q202" s="138"/>
      <c r="R202" s="138"/>
    </row>
    <row r="203" spans="1:18" x14ac:dyDescent="0.25">
      <c r="A203" s="235"/>
      <c r="B203" s="234"/>
      <c r="C203" s="240"/>
      <c r="D203" s="236"/>
      <c r="E203" s="234"/>
      <c r="F203" s="240"/>
      <c r="G203" s="236"/>
      <c r="H203" s="239"/>
      <c r="I203" s="239"/>
      <c r="J203" s="236"/>
    </row>
    <row r="204" spans="1:18" s="218" customFormat="1" x14ac:dyDescent="0.25">
      <c r="A204" s="226"/>
      <c r="B204" s="223" t="s">
        <v>11</v>
      </c>
      <c r="C204" s="232">
        <f>SUM(C8:C203)</f>
        <v>2312</v>
      </c>
      <c r="D204" s="224">
        <f>SUM(D8:D203)</f>
        <v>248561041</v>
      </c>
      <c r="E204" s="223" t="s">
        <v>11</v>
      </c>
      <c r="F204" s="232">
        <f>SUM(F8:F203)</f>
        <v>193</v>
      </c>
      <c r="G204" s="224">
        <f>SUM(G8:G203)</f>
        <v>20814750</v>
      </c>
      <c r="H204" s="232">
        <f>SUM(H8:H203)</f>
        <v>0</v>
      </c>
      <c r="I204" s="232">
        <f>SUM(I8:I203)</f>
        <v>225200881</v>
      </c>
      <c r="J204" s="224"/>
      <c r="K204" s="220"/>
      <c r="L204" s="220"/>
      <c r="M204" s="220"/>
      <c r="N204" s="220"/>
      <c r="O204" s="220"/>
      <c r="P204" s="220"/>
      <c r="Q204" s="220"/>
      <c r="R204" s="220"/>
    </row>
    <row r="205" spans="1:18" s="218" customFormat="1" x14ac:dyDescent="0.25">
      <c r="A205" s="226"/>
      <c r="B205" s="223"/>
      <c r="C205" s="232"/>
      <c r="D205" s="224"/>
      <c r="E205" s="223"/>
      <c r="F205" s="232"/>
      <c r="G205" s="224"/>
      <c r="H205" s="232"/>
      <c r="I205" s="232"/>
      <c r="J205" s="224"/>
      <c r="K205" s="220"/>
      <c r="M205" s="220"/>
      <c r="N205" s="220"/>
      <c r="O205" s="220"/>
      <c r="P205" s="220"/>
      <c r="Q205" s="220"/>
      <c r="R205" s="220"/>
    </row>
    <row r="206" spans="1:18" x14ac:dyDescent="0.25">
      <c r="A206" s="225"/>
      <c r="B206" s="226"/>
      <c r="C206" s="240"/>
      <c r="D206" s="236"/>
      <c r="E206" s="223"/>
      <c r="F206" s="240"/>
      <c r="G206" s="428" t="s">
        <v>12</v>
      </c>
      <c r="H206" s="429"/>
      <c r="I206" s="236"/>
      <c r="J206" s="227">
        <f>SUM(D8:D203)</f>
        <v>248561041</v>
      </c>
      <c r="P206" s="220"/>
      <c r="Q206" s="220"/>
      <c r="R206" s="233"/>
    </row>
    <row r="207" spans="1:18" x14ac:dyDescent="0.25">
      <c r="A207" s="235"/>
      <c r="B207" s="234"/>
      <c r="C207" s="240"/>
      <c r="D207" s="236"/>
      <c r="E207" s="234"/>
      <c r="F207" s="240"/>
      <c r="G207" s="428" t="s">
        <v>13</v>
      </c>
      <c r="H207" s="429"/>
      <c r="I207" s="237"/>
      <c r="J207" s="227">
        <f>SUM(G8:G203)</f>
        <v>20814750</v>
      </c>
      <c r="R207" s="233"/>
    </row>
    <row r="208" spans="1:18" x14ac:dyDescent="0.25">
      <c r="A208" s="228"/>
      <c r="B208" s="237"/>
      <c r="C208" s="240"/>
      <c r="D208" s="236"/>
      <c r="E208" s="234"/>
      <c r="F208" s="240"/>
      <c r="G208" s="428" t="s">
        <v>14</v>
      </c>
      <c r="H208" s="429"/>
      <c r="I208" s="229"/>
      <c r="J208" s="229">
        <f>J206-J207</f>
        <v>227746291</v>
      </c>
      <c r="L208" s="220"/>
      <c r="R208" s="233"/>
    </row>
    <row r="209" spans="1:18" x14ac:dyDescent="0.25">
      <c r="A209" s="235"/>
      <c r="B209" s="230"/>
      <c r="C209" s="240"/>
      <c r="D209" s="231"/>
      <c r="E209" s="234"/>
      <c r="F209" s="240"/>
      <c r="G209" s="428" t="s">
        <v>15</v>
      </c>
      <c r="H209" s="429"/>
      <c r="I209" s="237"/>
      <c r="J209" s="227">
        <f>SUM(H8:H203)</f>
        <v>0</v>
      </c>
      <c r="R209" s="233"/>
    </row>
    <row r="210" spans="1:18" x14ac:dyDescent="0.25">
      <c r="A210" s="235"/>
      <c r="B210" s="230"/>
      <c r="C210" s="240"/>
      <c r="D210" s="231"/>
      <c r="E210" s="234"/>
      <c r="F210" s="240"/>
      <c r="G210" s="428" t="s">
        <v>16</v>
      </c>
      <c r="H210" s="429"/>
      <c r="I210" s="237"/>
      <c r="J210" s="227">
        <f>J208+J209</f>
        <v>227746291</v>
      </c>
      <c r="R210" s="233"/>
    </row>
    <row r="211" spans="1:18" x14ac:dyDescent="0.25">
      <c r="A211" s="235"/>
      <c r="B211" s="230"/>
      <c r="C211" s="240"/>
      <c r="D211" s="231"/>
      <c r="E211" s="234"/>
      <c r="F211" s="240"/>
      <c r="G211" s="428" t="s">
        <v>5</v>
      </c>
      <c r="H211" s="429"/>
      <c r="I211" s="237"/>
      <c r="J211" s="227">
        <f>SUM(I8:I203)</f>
        <v>225200881</v>
      </c>
      <c r="R211" s="233"/>
    </row>
    <row r="212" spans="1:18" x14ac:dyDescent="0.25">
      <c r="A212" s="235"/>
      <c r="B212" s="230"/>
      <c r="C212" s="240"/>
      <c r="D212" s="231"/>
      <c r="E212" s="234"/>
      <c r="F212" s="240"/>
      <c r="G212" s="428" t="s">
        <v>31</v>
      </c>
      <c r="H212" s="429"/>
      <c r="I212" s="234" t="str">
        <f>IF(J212&gt;0,"SALDO",IF(J212&lt;0,"PIUTANG",IF(J212=0,"LUNAS")))</f>
        <v>PIUTANG</v>
      </c>
      <c r="J212" s="227">
        <f>J211-J210</f>
        <v>-2545410</v>
      </c>
      <c r="R212" s="233"/>
    </row>
  </sheetData>
  <mergeCells count="13">
    <mergeCell ref="G212:H212"/>
    <mergeCell ref="G206:H206"/>
    <mergeCell ref="G207:H207"/>
    <mergeCell ref="G208:H208"/>
    <mergeCell ref="G209:H209"/>
    <mergeCell ref="G210:H210"/>
    <mergeCell ref="G211:H211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49"/>
  <sheetViews>
    <sheetView zoomScale="85" zoomScaleNormal="85" workbookViewId="0">
      <pane ySplit="7" topLeftCell="A119" activePane="bottomLeft" state="frozen"/>
      <selection pane="bottomLeft" activeCell="B130" sqref="B13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SUM(D110:D125)</f>
        <v>14440209</v>
      </c>
      <c r="N1" s="219">
        <v>14330133</v>
      </c>
      <c r="O1" s="219">
        <f>N1-M1</f>
        <v>-110076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J143*-1</f>
        <v>5733713</v>
      </c>
      <c r="J2" s="218"/>
      <c r="M2" s="219">
        <f>SUM(G110:G125)</f>
        <v>204663</v>
      </c>
      <c r="N2" s="219">
        <v>106050</v>
      </c>
      <c r="O2" s="219">
        <f>N2-M2</f>
        <v>-98613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14235546</v>
      </c>
      <c r="N3" s="219">
        <f>N1-N2</f>
        <v>14224083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3"/>
      <c r="N125" s="233"/>
      <c r="O125" s="233"/>
      <c r="P125" s="233"/>
    </row>
    <row r="126" spans="1:16" x14ac:dyDescent="0.25">
      <c r="A126" s="98">
        <v>43512</v>
      </c>
      <c r="B126" s="99">
        <v>19000943</v>
      </c>
      <c r="C126" s="100">
        <v>4</v>
      </c>
      <c r="D126" s="34">
        <v>402326</v>
      </c>
      <c r="E126" s="101"/>
      <c r="F126" s="99"/>
      <c r="G126" s="34"/>
      <c r="H126" s="102"/>
      <c r="I126" s="102"/>
      <c r="J126" s="34"/>
      <c r="K126" s="233"/>
      <c r="L126" s="233"/>
      <c r="M126" s="233"/>
      <c r="N126" s="233"/>
      <c r="O126" s="233"/>
      <c r="P126" s="233"/>
    </row>
    <row r="127" spans="1:16" x14ac:dyDescent="0.25">
      <c r="A127" s="98">
        <v>43512</v>
      </c>
      <c r="B127" s="99">
        <v>19000979</v>
      </c>
      <c r="C127" s="100">
        <v>13</v>
      </c>
      <c r="D127" s="34">
        <v>1472965</v>
      </c>
      <c r="E127" s="101"/>
      <c r="F127" s="99"/>
      <c r="G127" s="34"/>
      <c r="H127" s="102"/>
      <c r="I127" s="102"/>
      <c r="J127" s="34"/>
      <c r="K127" s="233"/>
      <c r="L127" s="233"/>
      <c r="M127" s="233"/>
      <c r="N127" s="233"/>
      <c r="O127" s="233"/>
      <c r="P127" s="233"/>
    </row>
    <row r="128" spans="1:16" x14ac:dyDescent="0.25">
      <c r="A128" s="98">
        <v>43514</v>
      </c>
      <c r="B128" s="99">
        <v>19001064</v>
      </c>
      <c r="C128" s="100">
        <v>9</v>
      </c>
      <c r="D128" s="34">
        <v>945880</v>
      </c>
      <c r="E128" s="101"/>
      <c r="F128" s="99"/>
      <c r="G128" s="34"/>
      <c r="H128" s="102"/>
      <c r="I128" s="102"/>
      <c r="J128" s="34"/>
      <c r="K128" s="233"/>
      <c r="L128" s="233"/>
      <c r="M128" s="233"/>
      <c r="N128" s="233"/>
      <c r="O128" s="233"/>
      <c r="P128" s="233"/>
    </row>
    <row r="129" spans="1:16" x14ac:dyDescent="0.25">
      <c r="A129" s="98">
        <v>43514</v>
      </c>
      <c r="B129" s="99">
        <v>19001068</v>
      </c>
      <c r="C129" s="100">
        <v>1</v>
      </c>
      <c r="D129" s="34">
        <v>137190</v>
      </c>
      <c r="E129" s="101"/>
      <c r="F129" s="99"/>
      <c r="G129" s="34"/>
      <c r="H129" s="102"/>
      <c r="I129" s="102"/>
      <c r="J129" s="34"/>
      <c r="K129" s="233"/>
      <c r="L129" s="233"/>
      <c r="M129" s="233"/>
      <c r="N129" s="233"/>
      <c r="O129" s="233"/>
      <c r="P129" s="233"/>
    </row>
    <row r="130" spans="1:16" x14ac:dyDescent="0.25">
      <c r="A130" s="98">
        <v>43514</v>
      </c>
      <c r="B130" s="99">
        <v>19001090</v>
      </c>
      <c r="C130" s="100">
        <v>10</v>
      </c>
      <c r="D130" s="34">
        <v>885190</v>
      </c>
      <c r="E130" s="101"/>
      <c r="F130" s="99"/>
      <c r="G130" s="34"/>
      <c r="H130" s="102"/>
      <c r="I130" s="102"/>
      <c r="J130" s="34"/>
      <c r="K130" s="233"/>
      <c r="L130" s="233"/>
      <c r="M130" s="233"/>
      <c r="N130" s="233"/>
      <c r="O130" s="233"/>
      <c r="P130" s="233"/>
    </row>
    <row r="131" spans="1:16" x14ac:dyDescent="0.25">
      <c r="A131" s="98">
        <v>43515</v>
      </c>
      <c r="B131" s="99">
        <v>19001129</v>
      </c>
      <c r="C131" s="100">
        <v>11</v>
      </c>
      <c r="D131" s="34">
        <v>1202425</v>
      </c>
      <c r="E131" s="101"/>
      <c r="F131" s="99"/>
      <c r="G131" s="34"/>
      <c r="H131" s="102"/>
      <c r="I131" s="102"/>
      <c r="J131" s="34"/>
      <c r="K131" s="233"/>
      <c r="L131" s="233"/>
      <c r="M131" s="233"/>
      <c r="N131" s="233"/>
      <c r="O131" s="233"/>
      <c r="P131" s="233"/>
    </row>
    <row r="132" spans="1:16" x14ac:dyDescent="0.25">
      <c r="A132" s="98">
        <v>43515</v>
      </c>
      <c r="B132" s="99">
        <v>19001155</v>
      </c>
      <c r="C132" s="100">
        <v>6</v>
      </c>
      <c r="D132" s="34">
        <v>577575</v>
      </c>
      <c r="E132" s="101"/>
      <c r="F132" s="99"/>
      <c r="G132" s="34"/>
      <c r="H132" s="102"/>
      <c r="I132" s="102"/>
      <c r="J132" s="34"/>
      <c r="K132" s="233"/>
      <c r="L132" s="233"/>
      <c r="M132" s="233"/>
      <c r="N132" s="233"/>
      <c r="O132" s="233"/>
      <c r="P132" s="233"/>
    </row>
    <row r="133" spans="1:16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  <c r="K133" s="233"/>
      <c r="L133" s="233"/>
      <c r="M133" s="233"/>
      <c r="N133" s="233"/>
      <c r="O133" s="233"/>
      <c r="P133" s="233"/>
    </row>
    <row r="134" spans="1:16" x14ac:dyDescent="0.25">
      <c r="A134" s="235"/>
      <c r="B134" s="234"/>
      <c r="C134" s="240"/>
      <c r="D134" s="236"/>
      <c r="E134" s="237"/>
      <c r="F134" s="234"/>
      <c r="G134" s="236"/>
      <c r="H134" s="239"/>
      <c r="I134" s="239"/>
      <c r="J134" s="236"/>
      <c r="K134" s="233"/>
      <c r="L134" s="233"/>
      <c r="M134" s="233"/>
      <c r="N134" s="233"/>
      <c r="O134" s="233"/>
      <c r="P134" s="233"/>
    </row>
    <row r="135" spans="1:16" x14ac:dyDescent="0.25">
      <c r="A135" s="235"/>
      <c r="B135" s="223" t="s">
        <v>11</v>
      </c>
      <c r="C135" s="232">
        <f>SUM(C8:C134)</f>
        <v>1054</v>
      </c>
      <c r="D135" s="224"/>
      <c r="E135" s="223" t="s">
        <v>11</v>
      </c>
      <c r="F135" s="223">
        <f>SUM(F8:F134)</f>
        <v>39</v>
      </c>
      <c r="G135" s="224">
        <f>SUM(G8:G134)</f>
        <v>4381140</v>
      </c>
      <c r="H135" s="239"/>
      <c r="I135" s="239"/>
      <c r="J135" s="236"/>
      <c r="K135" s="233"/>
      <c r="L135" s="233"/>
      <c r="M135" s="233"/>
      <c r="N135" s="233"/>
      <c r="O135" s="233"/>
      <c r="P135" s="233"/>
    </row>
    <row r="136" spans="1:16" x14ac:dyDescent="0.25">
      <c r="A136" s="235"/>
      <c r="B136" s="223"/>
      <c r="C136" s="232"/>
      <c r="D136" s="224"/>
      <c r="E136" s="237"/>
      <c r="F136" s="234"/>
      <c r="G136" s="236"/>
      <c r="H136" s="239"/>
      <c r="I136" s="239"/>
      <c r="J136" s="236"/>
      <c r="K136" s="233"/>
      <c r="L136" s="233"/>
      <c r="M136" s="233"/>
      <c r="N136" s="233"/>
      <c r="O136" s="233"/>
      <c r="P136" s="233"/>
    </row>
    <row r="137" spans="1:16" x14ac:dyDescent="0.25">
      <c r="A137" s="225"/>
      <c r="B137" s="226"/>
      <c r="C137" s="240"/>
      <c r="D137" s="236"/>
      <c r="E137" s="223"/>
      <c r="F137" s="234"/>
      <c r="G137" s="413" t="s">
        <v>12</v>
      </c>
      <c r="H137" s="413"/>
      <c r="I137" s="239"/>
      <c r="J137" s="227">
        <f>SUM(D8:D134)</f>
        <v>111303035</v>
      </c>
      <c r="K137" s="233"/>
      <c r="L137" s="233"/>
      <c r="M137" s="233"/>
      <c r="N137" s="233"/>
      <c r="O137" s="233"/>
      <c r="P137" s="233"/>
    </row>
    <row r="138" spans="1:16" x14ac:dyDescent="0.25">
      <c r="A138" s="235"/>
      <c r="B138" s="234"/>
      <c r="C138" s="240"/>
      <c r="D138" s="236"/>
      <c r="E138" s="223"/>
      <c r="F138" s="234"/>
      <c r="G138" s="413" t="s">
        <v>13</v>
      </c>
      <c r="H138" s="413"/>
      <c r="I138" s="239"/>
      <c r="J138" s="227">
        <f>SUM(G8:G134)</f>
        <v>4381140</v>
      </c>
    </row>
    <row r="139" spans="1:16" x14ac:dyDescent="0.25">
      <c r="A139" s="228"/>
      <c r="B139" s="237"/>
      <c r="C139" s="240"/>
      <c r="D139" s="236"/>
      <c r="E139" s="237"/>
      <c r="F139" s="234"/>
      <c r="G139" s="413" t="s">
        <v>14</v>
      </c>
      <c r="H139" s="413"/>
      <c r="I139" s="41"/>
      <c r="J139" s="229">
        <f>J137-J138</f>
        <v>106921895</v>
      </c>
    </row>
    <row r="140" spans="1:16" x14ac:dyDescent="0.25">
      <c r="A140" s="235"/>
      <c r="B140" s="230"/>
      <c r="C140" s="240"/>
      <c r="D140" s="231"/>
      <c r="E140" s="237"/>
      <c r="F140" s="223"/>
      <c r="G140" s="413" t="s">
        <v>15</v>
      </c>
      <c r="H140" s="413"/>
      <c r="I140" s="239"/>
      <c r="J140" s="227">
        <f>SUM(H8:H136)</f>
        <v>0</v>
      </c>
    </row>
    <row r="141" spans="1:16" x14ac:dyDescent="0.25">
      <c r="A141" s="235"/>
      <c r="B141" s="230"/>
      <c r="C141" s="240"/>
      <c r="D141" s="231"/>
      <c r="E141" s="237"/>
      <c r="F141" s="223"/>
      <c r="G141" s="413" t="s">
        <v>16</v>
      </c>
      <c r="H141" s="413"/>
      <c r="I141" s="239"/>
      <c r="J141" s="227">
        <f>J139+J140</f>
        <v>106921895</v>
      </c>
    </row>
    <row r="142" spans="1:16" x14ac:dyDescent="0.25">
      <c r="A142" s="235"/>
      <c r="B142" s="230"/>
      <c r="C142" s="240"/>
      <c r="D142" s="231"/>
      <c r="E142" s="237"/>
      <c r="F142" s="234"/>
      <c r="G142" s="413" t="s">
        <v>5</v>
      </c>
      <c r="H142" s="413"/>
      <c r="I142" s="239"/>
      <c r="J142" s="227">
        <f>SUM(I8:I136)</f>
        <v>101188182</v>
      </c>
    </row>
    <row r="143" spans="1:16" x14ac:dyDescent="0.25">
      <c r="A143" s="235"/>
      <c r="B143" s="230"/>
      <c r="C143" s="240"/>
      <c r="D143" s="231"/>
      <c r="E143" s="237"/>
      <c r="F143" s="234"/>
      <c r="G143" s="413" t="s">
        <v>31</v>
      </c>
      <c r="H143" s="413"/>
      <c r="I143" s="240" t="str">
        <f>IF(J143&gt;0,"SALDO",IF(J143&lt;0,"PIUTANG",IF(J143=0,"LUNAS")))</f>
        <v>PIUTANG</v>
      </c>
      <c r="J143" s="227">
        <f>J142-J141</f>
        <v>-5733713</v>
      </c>
    </row>
    <row r="144" spans="1:16" x14ac:dyDescent="0.25">
      <c r="F144" s="219"/>
      <c r="G144" s="219"/>
      <c r="J144" s="219"/>
    </row>
    <row r="145" spans="3:16" x14ac:dyDescent="0.25">
      <c r="C145" s="219"/>
      <c r="D145" s="219"/>
      <c r="F145" s="219"/>
      <c r="G145" s="219"/>
      <c r="J145" s="219"/>
      <c r="L145" s="233"/>
      <c r="M145" s="233"/>
      <c r="N145" s="233"/>
      <c r="O145" s="233"/>
      <c r="P145" s="233"/>
    </row>
    <row r="146" spans="3:16" x14ac:dyDescent="0.25">
      <c r="C146" s="219"/>
      <c r="D146" s="219"/>
      <c r="F146" s="219"/>
      <c r="G146" s="219"/>
      <c r="J146" s="219"/>
      <c r="L146" s="233"/>
      <c r="M146" s="233"/>
      <c r="N146" s="233"/>
      <c r="O146" s="233"/>
      <c r="P146" s="233"/>
    </row>
    <row r="147" spans="3:16" x14ac:dyDescent="0.25">
      <c r="C147" s="219"/>
      <c r="D147" s="219"/>
      <c r="F147" s="219"/>
      <c r="G147" s="219"/>
      <c r="J147" s="219"/>
      <c r="L147" s="233"/>
      <c r="M147" s="233"/>
      <c r="N147" s="233"/>
      <c r="O147" s="233"/>
      <c r="P147" s="233"/>
    </row>
    <row r="148" spans="3:16" x14ac:dyDescent="0.25">
      <c r="C148" s="219"/>
      <c r="D148" s="219"/>
      <c r="F148" s="219"/>
      <c r="G148" s="219"/>
      <c r="J148" s="219"/>
      <c r="L148" s="233"/>
      <c r="M148" s="233"/>
      <c r="N148" s="233"/>
      <c r="O148" s="233"/>
      <c r="P148" s="233"/>
    </row>
    <row r="149" spans="3:16" x14ac:dyDescent="0.25">
      <c r="C149" s="219"/>
      <c r="D149" s="219"/>
      <c r="L149" s="233"/>
      <c r="M149" s="233"/>
      <c r="N149" s="233"/>
      <c r="O149" s="233"/>
      <c r="P149" s="233"/>
    </row>
  </sheetData>
  <mergeCells count="15">
    <mergeCell ref="G143:H143"/>
    <mergeCell ref="G137:H137"/>
    <mergeCell ref="G138:H138"/>
    <mergeCell ref="G139:H139"/>
    <mergeCell ref="G140:H140"/>
    <mergeCell ref="G141:H141"/>
    <mergeCell ref="G142:H14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13"/>
  <sheetViews>
    <sheetView workbookViewId="0">
      <pane ySplit="7" topLeftCell="A84" activePane="bottomLeft" state="frozen"/>
      <selection pane="bottomLeft" activeCell="H93" sqref="H9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SUM(D74:D87)</f>
        <v>2083650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J107*-1</f>
        <v>1207665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2083650</v>
      </c>
      <c r="M3" s="219">
        <v>53505</v>
      </c>
      <c r="N3" s="238">
        <f>L3+M3</f>
        <v>2137155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98">
        <v>43512</v>
      </c>
      <c r="B88" s="99">
        <v>19000217</v>
      </c>
      <c r="C88" s="100">
        <v>13</v>
      </c>
      <c r="D88" s="34">
        <v>490350</v>
      </c>
      <c r="E88" s="101"/>
      <c r="F88" s="99"/>
      <c r="G88" s="34"/>
      <c r="H88" s="102"/>
      <c r="I88" s="102"/>
      <c r="J88" s="34"/>
    </row>
    <row r="89" spans="1:10" x14ac:dyDescent="0.25">
      <c r="A89" s="98">
        <v>43512</v>
      </c>
      <c r="B89" s="99">
        <v>19000218</v>
      </c>
      <c r="C89" s="100">
        <v>10</v>
      </c>
      <c r="D89" s="34">
        <v>317475</v>
      </c>
      <c r="E89" s="101"/>
      <c r="F89" s="99"/>
      <c r="G89" s="34"/>
      <c r="H89" s="102"/>
      <c r="I89" s="102"/>
      <c r="J89" s="34"/>
    </row>
    <row r="90" spans="1:10" x14ac:dyDescent="0.25">
      <c r="A90" s="98">
        <v>43512</v>
      </c>
      <c r="B90" s="99">
        <v>19000220</v>
      </c>
      <c r="C90" s="100">
        <v>1</v>
      </c>
      <c r="D90" s="34">
        <v>32115</v>
      </c>
      <c r="E90" s="101"/>
      <c r="F90" s="99"/>
      <c r="G90" s="34"/>
      <c r="H90" s="102"/>
      <c r="I90" s="102"/>
      <c r="J90" s="34"/>
    </row>
    <row r="91" spans="1:10" x14ac:dyDescent="0.25">
      <c r="A91" s="98">
        <v>43514</v>
      </c>
      <c r="B91" s="99">
        <v>19000231</v>
      </c>
      <c r="C91" s="100">
        <v>1</v>
      </c>
      <c r="D91" s="34">
        <v>54945</v>
      </c>
      <c r="E91" s="101"/>
      <c r="F91" s="99"/>
      <c r="G91" s="34"/>
      <c r="H91" s="102"/>
      <c r="I91" s="102"/>
      <c r="J91" s="34"/>
    </row>
    <row r="92" spans="1:10" x14ac:dyDescent="0.25">
      <c r="A92" s="98">
        <v>43514</v>
      </c>
      <c r="B92" s="99">
        <v>19000237</v>
      </c>
      <c r="C92" s="100">
        <v>1</v>
      </c>
      <c r="D92" s="34">
        <v>36720</v>
      </c>
      <c r="E92" s="101"/>
      <c r="F92" s="99"/>
      <c r="G92" s="34"/>
      <c r="H92" s="102"/>
      <c r="I92" s="102"/>
      <c r="J92" s="34"/>
    </row>
    <row r="93" spans="1:10" x14ac:dyDescent="0.25">
      <c r="A93" s="98">
        <v>43514</v>
      </c>
      <c r="B93" s="99">
        <v>19000238</v>
      </c>
      <c r="C93" s="100">
        <v>2</v>
      </c>
      <c r="D93" s="34">
        <v>95790</v>
      </c>
      <c r="E93" s="101"/>
      <c r="F93" s="99"/>
      <c r="G93" s="34"/>
      <c r="H93" s="102"/>
      <c r="I93" s="102"/>
      <c r="J93" s="34"/>
    </row>
    <row r="94" spans="1:10" x14ac:dyDescent="0.25">
      <c r="A94" s="98">
        <v>43515</v>
      </c>
      <c r="B94" s="99">
        <v>19000241</v>
      </c>
      <c r="C94" s="100">
        <v>1</v>
      </c>
      <c r="D94" s="34">
        <v>40635</v>
      </c>
      <c r="E94" s="101"/>
      <c r="F94" s="99"/>
      <c r="G94" s="34"/>
      <c r="H94" s="102"/>
      <c r="I94" s="102"/>
      <c r="J94" s="34"/>
    </row>
    <row r="95" spans="1:10" x14ac:dyDescent="0.25">
      <c r="A95" s="98">
        <v>43515</v>
      </c>
      <c r="B95" s="99">
        <v>19000242</v>
      </c>
      <c r="C95" s="100">
        <v>3</v>
      </c>
      <c r="D95" s="34">
        <v>139635</v>
      </c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0" x14ac:dyDescent="0.25">
      <c r="A97" s="98"/>
      <c r="B97" s="99"/>
      <c r="C97" s="100"/>
      <c r="D97" s="34"/>
      <c r="E97" s="101"/>
      <c r="F97" s="99"/>
      <c r="G97" s="34"/>
      <c r="H97" s="102"/>
      <c r="I97" s="102"/>
      <c r="J97" s="34"/>
    </row>
    <row r="98" spans="1:10" x14ac:dyDescent="0.25">
      <c r="A98" s="235"/>
      <c r="B98" s="234"/>
      <c r="C98" s="240"/>
      <c r="D98" s="236"/>
      <c r="E98" s="237"/>
      <c r="F98" s="234"/>
      <c r="G98" s="236"/>
      <c r="H98" s="239"/>
      <c r="I98" s="239"/>
      <c r="J98" s="236"/>
    </row>
    <row r="99" spans="1:10" x14ac:dyDescent="0.25">
      <c r="A99" s="235"/>
      <c r="B99" s="223" t="s">
        <v>11</v>
      </c>
      <c r="C99" s="232">
        <f>SUM(C8:C98)</f>
        <v>230</v>
      </c>
      <c r="D99" s="224"/>
      <c r="E99" s="223" t="s">
        <v>11</v>
      </c>
      <c r="F99" s="223">
        <f>SUM(F8:F98)</f>
        <v>6</v>
      </c>
      <c r="G99" s="224">
        <f>SUM(G8:G98)</f>
        <v>339030</v>
      </c>
      <c r="H99" s="239"/>
      <c r="I99" s="239"/>
      <c r="J99" s="236"/>
    </row>
    <row r="100" spans="1:10" x14ac:dyDescent="0.25">
      <c r="A100" s="235"/>
      <c r="B100" s="223"/>
      <c r="C100" s="232"/>
      <c r="D100" s="224"/>
      <c r="E100" s="237"/>
      <c r="F100" s="234"/>
      <c r="G100" s="236"/>
      <c r="H100" s="239"/>
      <c r="I100" s="239"/>
      <c r="J100" s="236"/>
    </row>
    <row r="101" spans="1:10" x14ac:dyDescent="0.25">
      <c r="A101" s="225"/>
      <c r="B101" s="226"/>
      <c r="C101" s="240"/>
      <c r="D101" s="236"/>
      <c r="E101" s="223"/>
      <c r="F101" s="234"/>
      <c r="G101" s="413" t="s">
        <v>12</v>
      </c>
      <c r="H101" s="413"/>
      <c r="I101" s="239"/>
      <c r="J101" s="227">
        <f>SUM(D8:D98)</f>
        <v>10129815</v>
      </c>
    </row>
    <row r="102" spans="1:10" x14ac:dyDescent="0.25">
      <c r="A102" s="235"/>
      <c r="B102" s="234"/>
      <c r="C102" s="240"/>
      <c r="D102" s="236"/>
      <c r="E102" s="223"/>
      <c r="F102" s="234"/>
      <c r="G102" s="413" t="s">
        <v>13</v>
      </c>
      <c r="H102" s="413"/>
      <c r="I102" s="239"/>
      <c r="J102" s="227">
        <f>SUM(G8:G98)</f>
        <v>339030</v>
      </c>
    </row>
    <row r="103" spans="1:10" x14ac:dyDescent="0.25">
      <c r="A103" s="228"/>
      <c r="B103" s="237"/>
      <c r="C103" s="240"/>
      <c r="D103" s="236"/>
      <c r="E103" s="237"/>
      <c r="F103" s="234"/>
      <c r="G103" s="413" t="s">
        <v>14</v>
      </c>
      <c r="H103" s="413"/>
      <c r="I103" s="41"/>
      <c r="J103" s="229">
        <f>J101-J102</f>
        <v>9790785</v>
      </c>
    </row>
    <row r="104" spans="1:10" x14ac:dyDescent="0.25">
      <c r="A104" s="235"/>
      <c r="B104" s="230"/>
      <c r="C104" s="240"/>
      <c r="D104" s="231"/>
      <c r="E104" s="237"/>
      <c r="F104" s="223"/>
      <c r="G104" s="413" t="s">
        <v>15</v>
      </c>
      <c r="H104" s="413"/>
      <c r="I104" s="239"/>
      <c r="J104" s="227">
        <f>SUM(H8:H100)</f>
        <v>0</v>
      </c>
    </row>
    <row r="105" spans="1:10" x14ac:dyDescent="0.25">
      <c r="A105" s="235"/>
      <c r="B105" s="230"/>
      <c r="C105" s="240"/>
      <c r="D105" s="231"/>
      <c r="E105" s="237"/>
      <c r="F105" s="223"/>
      <c r="G105" s="413" t="s">
        <v>16</v>
      </c>
      <c r="H105" s="413"/>
      <c r="I105" s="239"/>
      <c r="J105" s="227">
        <f>J103+J104</f>
        <v>9790785</v>
      </c>
    </row>
    <row r="106" spans="1:10" x14ac:dyDescent="0.25">
      <c r="A106" s="235"/>
      <c r="B106" s="230"/>
      <c r="C106" s="240"/>
      <c r="D106" s="231"/>
      <c r="E106" s="237"/>
      <c r="F106" s="234"/>
      <c r="G106" s="413" t="s">
        <v>5</v>
      </c>
      <c r="H106" s="413"/>
      <c r="I106" s="239"/>
      <c r="J106" s="227">
        <f>SUM(I8:I100)</f>
        <v>8583120</v>
      </c>
    </row>
    <row r="107" spans="1:10" x14ac:dyDescent="0.25">
      <c r="A107" s="235"/>
      <c r="B107" s="230"/>
      <c r="C107" s="240"/>
      <c r="D107" s="231"/>
      <c r="E107" s="237"/>
      <c r="F107" s="234"/>
      <c r="G107" s="413" t="s">
        <v>31</v>
      </c>
      <c r="H107" s="413"/>
      <c r="I107" s="240" t="str">
        <f>IF(J107&gt;0,"SALDO",IF(J107&lt;0,"PIUTANG",IF(J107=0,"LUNAS")))</f>
        <v>PIUTANG</v>
      </c>
      <c r="J107" s="227">
        <f>J106-J105</f>
        <v>-1207665</v>
      </c>
    </row>
    <row r="108" spans="1:10" x14ac:dyDescent="0.25">
      <c r="F108" s="219"/>
      <c r="G108" s="219"/>
      <c r="J108" s="219"/>
    </row>
    <row r="109" spans="1:10" x14ac:dyDescent="0.25">
      <c r="C109" s="219"/>
      <c r="D109" s="219"/>
      <c r="F109" s="219"/>
      <c r="G109" s="219"/>
      <c r="J109" s="219"/>
    </row>
    <row r="110" spans="1:10" x14ac:dyDescent="0.25">
      <c r="C110" s="219"/>
      <c r="D110" s="219"/>
      <c r="F110" s="219"/>
      <c r="G110" s="219"/>
      <c r="J110" s="219"/>
    </row>
    <row r="111" spans="1:10" x14ac:dyDescent="0.25">
      <c r="C111" s="219"/>
      <c r="D111" s="219"/>
      <c r="F111" s="219"/>
      <c r="G111" s="219"/>
      <c r="J111" s="219"/>
    </row>
    <row r="112" spans="1:10" x14ac:dyDescent="0.25">
      <c r="C112" s="219"/>
      <c r="D112" s="219"/>
      <c r="F112" s="219"/>
      <c r="G112" s="219"/>
      <c r="J112" s="219"/>
    </row>
    <row r="113" spans="3:4" x14ac:dyDescent="0.25">
      <c r="C113" s="219"/>
      <c r="D113" s="219"/>
    </row>
  </sheetData>
  <mergeCells count="15">
    <mergeCell ref="G107:H107"/>
    <mergeCell ref="G101:H101"/>
    <mergeCell ref="G102:H102"/>
    <mergeCell ref="G103:H103"/>
    <mergeCell ref="G104:H104"/>
    <mergeCell ref="G105:H105"/>
    <mergeCell ref="G106:H10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47"/>
  <sheetViews>
    <sheetView workbookViewId="0">
      <pane ySplit="7" topLeftCell="A26" activePane="bottomLeft" state="frozen"/>
      <selection pane="bottomLeft" activeCell="L29" sqref="L29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SUM(D29:D32)</f>
        <v>1568705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J47*-1</f>
        <v>844560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1568705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98">
        <v>43514</v>
      </c>
      <c r="B33" s="99">
        <v>19001096</v>
      </c>
      <c r="C33" s="253">
        <v>5</v>
      </c>
      <c r="D33" s="34">
        <v>493425</v>
      </c>
      <c r="E33" s="101"/>
      <c r="F33" s="99"/>
      <c r="G33" s="34"/>
      <c r="H33" s="101"/>
      <c r="I33" s="102"/>
      <c r="J33" s="34"/>
      <c r="L33" s="238"/>
    </row>
    <row r="34" spans="1:12" x14ac:dyDescent="0.25">
      <c r="A34" s="98">
        <v>43514</v>
      </c>
      <c r="B34" s="99">
        <v>19001098</v>
      </c>
      <c r="C34" s="253">
        <v>1</v>
      </c>
      <c r="D34" s="34">
        <v>100045</v>
      </c>
      <c r="E34" s="101"/>
      <c r="F34" s="99"/>
      <c r="G34" s="34"/>
      <c r="H34" s="101"/>
      <c r="I34" s="102"/>
      <c r="J34" s="34"/>
      <c r="L34" s="238"/>
    </row>
    <row r="35" spans="1:12" x14ac:dyDescent="0.25">
      <c r="A35" s="98">
        <v>43515</v>
      </c>
      <c r="B35" s="99">
        <v>19001135</v>
      </c>
      <c r="C35" s="253">
        <v>2</v>
      </c>
      <c r="D35" s="34">
        <v>251090</v>
      </c>
      <c r="E35" s="101"/>
      <c r="F35" s="99"/>
      <c r="G35" s="34"/>
      <c r="H35" s="101"/>
      <c r="I35" s="102"/>
      <c r="J35" s="34"/>
      <c r="L35" s="238"/>
    </row>
    <row r="36" spans="1:12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x14ac:dyDescent="0.25">
      <c r="A38" s="235"/>
      <c r="B38" s="234"/>
      <c r="C38" s="26"/>
      <c r="D38" s="236"/>
      <c r="E38" s="237"/>
      <c r="F38" s="234"/>
      <c r="G38" s="236"/>
      <c r="H38" s="237"/>
      <c r="I38" s="239"/>
      <c r="J38" s="236"/>
    </row>
    <row r="39" spans="1:12" x14ac:dyDescent="0.25">
      <c r="A39" s="235"/>
      <c r="B39" s="223" t="s">
        <v>11</v>
      </c>
      <c r="C39" s="27">
        <f>SUM(C8:C38)</f>
        <v>158</v>
      </c>
      <c r="D39" s="224"/>
      <c r="E39" s="223" t="s">
        <v>11</v>
      </c>
      <c r="F39" s="223">
        <f>SUM(F8:F38)</f>
        <v>8</v>
      </c>
      <c r="G39" s="5"/>
      <c r="H39" s="234"/>
      <c r="I39" s="240"/>
      <c r="J39" s="5"/>
    </row>
    <row r="40" spans="1:12" x14ac:dyDescent="0.25">
      <c r="A40" s="235"/>
      <c r="B40" s="223"/>
      <c r="C40" s="27"/>
      <c r="D40" s="224"/>
      <c r="E40" s="223"/>
      <c r="F40" s="223"/>
      <c r="G40" s="32"/>
      <c r="H40" s="33"/>
      <c r="I40" s="240"/>
      <c r="J40" s="5"/>
    </row>
    <row r="41" spans="1:12" x14ac:dyDescent="0.25">
      <c r="A41" s="225"/>
      <c r="B41" s="226"/>
      <c r="C41" s="26"/>
      <c r="D41" s="236"/>
      <c r="E41" s="223"/>
      <c r="F41" s="234"/>
      <c r="G41" s="413" t="s">
        <v>12</v>
      </c>
      <c r="H41" s="413"/>
      <c r="I41" s="239"/>
      <c r="J41" s="227">
        <f>SUM(D8:D38)</f>
        <v>17768660</v>
      </c>
    </row>
    <row r="42" spans="1:12" x14ac:dyDescent="0.25">
      <c r="A42" s="235"/>
      <c r="B42" s="234"/>
      <c r="C42" s="26"/>
      <c r="D42" s="236"/>
      <c r="E42" s="237"/>
      <c r="F42" s="234"/>
      <c r="G42" s="413" t="s">
        <v>13</v>
      </c>
      <c r="H42" s="413"/>
      <c r="I42" s="239"/>
      <c r="J42" s="227">
        <f>SUM(G8:G38)</f>
        <v>537950</v>
      </c>
    </row>
    <row r="43" spans="1:12" x14ac:dyDescent="0.25">
      <c r="A43" s="228"/>
      <c r="B43" s="237"/>
      <c r="C43" s="26"/>
      <c r="D43" s="236"/>
      <c r="E43" s="237"/>
      <c r="F43" s="234"/>
      <c r="G43" s="413" t="s">
        <v>14</v>
      </c>
      <c r="H43" s="413"/>
      <c r="I43" s="41"/>
      <c r="J43" s="229">
        <f>J41-J42</f>
        <v>17230710</v>
      </c>
    </row>
    <row r="44" spans="1:12" x14ac:dyDescent="0.25">
      <c r="A44" s="235"/>
      <c r="B44" s="230"/>
      <c r="C44" s="26"/>
      <c r="D44" s="231"/>
      <c r="E44" s="237"/>
      <c r="F44" s="234"/>
      <c r="G44" s="413" t="s">
        <v>15</v>
      </c>
      <c r="H44" s="413"/>
      <c r="I44" s="239"/>
      <c r="J44" s="227">
        <f>SUM(H8:H39)</f>
        <v>0</v>
      </c>
    </row>
    <row r="45" spans="1:12" x14ac:dyDescent="0.25">
      <c r="A45" s="235"/>
      <c r="B45" s="230"/>
      <c r="C45" s="26"/>
      <c r="D45" s="231"/>
      <c r="E45" s="237"/>
      <c r="F45" s="234"/>
      <c r="G45" s="413" t="s">
        <v>16</v>
      </c>
      <c r="H45" s="413"/>
      <c r="I45" s="239"/>
      <c r="J45" s="227">
        <f>J43+J44</f>
        <v>17230710</v>
      </c>
    </row>
    <row r="46" spans="1:12" x14ac:dyDescent="0.25">
      <c r="A46" s="235"/>
      <c r="B46" s="230"/>
      <c r="C46" s="26"/>
      <c r="D46" s="231"/>
      <c r="E46" s="237"/>
      <c r="F46" s="234"/>
      <c r="G46" s="413" t="s">
        <v>5</v>
      </c>
      <c r="H46" s="413"/>
      <c r="I46" s="239"/>
      <c r="J46" s="227">
        <f>SUM(I8:I39)</f>
        <v>16386150</v>
      </c>
    </row>
    <row r="47" spans="1:12" x14ac:dyDescent="0.25">
      <c r="A47" s="235"/>
      <c r="B47" s="230"/>
      <c r="C47" s="26"/>
      <c r="D47" s="231"/>
      <c r="E47" s="237"/>
      <c r="F47" s="234"/>
      <c r="G47" s="413" t="s">
        <v>31</v>
      </c>
      <c r="H47" s="413"/>
      <c r="I47" s="240" t="str">
        <f>IF(J47&gt;0,"SALDO",IF(J47&lt;0,"PIUTANG",IF(J47=0,"LUNAS")))</f>
        <v>PIUTANG</v>
      </c>
      <c r="J47" s="227">
        <f>J46-J45</f>
        <v>-844560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7:H47"/>
    <mergeCell ref="G41:H41"/>
    <mergeCell ref="G42:H42"/>
    <mergeCell ref="G43:H43"/>
    <mergeCell ref="G44:H44"/>
    <mergeCell ref="G45:H45"/>
    <mergeCell ref="G46:H4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80" activePane="bottomLeft" state="frozen"/>
      <selection pane="bottomLeft" activeCell="D83" sqref="D8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J94*-1</f>
        <v>165155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>
        <v>43510</v>
      </c>
      <c r="B84" s="99">
        <v>19000806</v>
      </c>
      <c r="C84" s="100">
        <v>2</v>
      </c>
      <c r="D84" s="34">
        <v>165155</v>
      </c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418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3" t="s">
        <v>12</v>
      </c>
      <c r="H88" s="413"/>
      <c r="I88" s="39"/>
      <c r="J88" s="13">
        <f>SUM(D8:D85)</f>
        <v>46706596</v>
      </c>
      <c r="M88" s="37"/>
    </row>
    <row r="89" spans="1:17" x14ac:dyDescent="0.25">
      <c r="A89" s="4"/>
      <c r="B89" s="3"/>
      <c r="C89" s="40"/>
      <c r="D89" s="6"/>
      <c r="E89" s="7"/>
      <c r="F89" s="3"/>
      <c r="G89" s="413" t="s">
        <v>13</v>
      </c>
      <c r="H89" s="413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3" t="s">
        <v>14</v>
      </c>
      <c r="H90" s="413"/>
      <c r="I90" s="41"/>
      <c r="J90" s="15">
        <f>J88-J89</f>
        <v>32292023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3" t="s">
        <v>15</v>
      </c>
      <c r="H91" s="413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3" t="s">
        <v>16</v>
      </c>
      <c r="H92" s="413"/>
      <c r="I92" s="39"/>
      <c r="J92" s="13">
        <f>J90+J91</f>
        <v>32292023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3" t="s">
        <v>5</v>
      </c>
      <c r="H93" s="413"/>
      <c r="I93" s="39"/>
      <c r="J93" s="13">
        <f>SUM(I8:I86)</f>
        <v>32126868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3" t="s">
        <v>31</v>
      </c>
      <c r="H94" s="413"/>
      <c r="I94" s="40" t="str">
        <f>IF(J94&gt;0,"SALDO",IF(J94&lt;0,"PIUTANG",IF(J94=0,"LUNAS")))</f>
        <v>PIUTANG</v>
      </c>
      <c r="J94" s="13">
        <f>J93-J92</f>
        <v>-165155</v>
      </c>
      <c r="M9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4:H94"/>
    <mergeCell ref="G88:H88"/>
    <mergeCell ref="G89:H89"/>
    <mergeCell ref="G90:H90"/>
    <mergeCell ref="G91:H91"/>
    <mergeCell ref="G92:H92"/>
    <mergeCell ref="G93:H9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2019-02-19T10:33:37Z</dcterms:modified>
</cp:coreProperties>
</file>