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ST'!$A$5:$J$115</definedName>
    <definedName name="_xlnm.Print_Area" localSheetId="28">Widya!$A$1:$J$25</definedName>
    <definedName name="_xlnm.Print_Area" localSheetId="7">Yuan!$N$8:$N$44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20" i="15" l="1"/>
  <c r="B18" i="15"/>
  <c r="B12" i="15"/>
  <c r="B11" i="15"/>
  <c r="B10" i="15"/>
  <c r="B9" i="15"/>
  <c r="L2" i="54" l="1"/>
  <c r="L1" i="54"/>
  <c r="L1" i="64" l="1"/>
  <c r="L1" i="61"/>
  <c r="M2" i="57"/>
  <c r="M1" i="57"/>
  <c r="L29" i="56" l="1"/>
  <c r="L2" i="61" l="1"/>
  <c r="B13" i="15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14" i="64"/>
  <c r="J113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18" i="64"/>
  <c r="J116" i="64"/>
  <c r="G111" i="64"/>
  <c r="F111" i="64"/>
  <c r="C111" i="64"/>
  <c r="J115" i="64" l="1"/>
  <c r="J117" i="64" s="1"/>
  <c r="J119" i="64" s="1"/>
  <c r="I2" i="64" s="1"/>
  <c r="C21" i="15" s="1"/>
  <c r="L679" i="63"/>
  <c r="N3" i="64" l="1"/>
  <c r="I119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0" i="61" l="1"/>
  <c r="J48" i="61"/>
  <c r="J46" i="61"/>
  <c r="J45" i="61"/>
  <c r="F43" i="61"/>
  <c r="C43" i="61"/>
  <c r="J47" i="61" l="1"/>
  <c r="J49" i="61" s="1"/>
  <c r="J51" i="61" s="1"/>
  <c r="I51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38" i="58" l="1"/>
  <c r="J236" i="58"/>
  <c r="J234" i="58"/>
  <c r="J233" i="58"/>
  <c r="I231" i="58"/>
  <c r="H231" i="58"/>
  <c r="G231" i="58"/>
  <c r="F231" i="58"/>
  <c r="D231" i="58"/>
  <c r="C231" i="58"/>
  <c r="M3" i="58"/>
  <c r="N3" i="58" l="1"/>
  <c r="J235" i="58"/>
  <c r="J237" i="58" s="1"/>
  <c r="J239" i="58" s="1"/>
  <c r="I239" i="58" l="1"/>
  <c r="I2" i="58"/>
  <c r="C8" i="15" s="1"/>
  <c r="J158" i="57" l="1"/>
  <c r="J156" i="57"/>
  <c r="J154" i="57"/>
  <c r="J153" i="57"/>
  <c r="G151" i="57"/>
  <c r="F151" i="57"/>
  <c r="C151" i="57"/>
  <c r="J155" i="57" l="1"/>
  <c r="J157" i="57" s="1"/>
  <c r="J159" i="57" s="1"/>
  <c r="I159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114" i="54" l="1"/>
  <c r="J112" i="54"/>
  <c r="J110" i="54"/>
  <c r="J109" i="54"/>
  <c r="I107" i="54"/>
  <c r="H107" i="54"/>
  <c r="G107" i="54"/>
  <c r="F107" i="54"/>
  <c r="D107" i="54"/>
  <c r="C107" i="54"/>
  <c r="J111" i="54" l="1"/>
  <c r="J113" i="54" s="1"/>
  <c r="J115" i="54" s="1"/>
  <c r="I2" i="54" s="1"/>
  <c r="C5" i="15" s="1"/>
  <c r="L3" i="54"/>
  <c r="N3" i="54" s="1"/>
  <c r="I115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<sst xmlns="http://schemas.openxmlformats.org/spreadsheetml/2006/main" count="2214" uniqueCount="270">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</sst>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5"/>
  <sheetViews>
    <sheetView zoomScaleNormal="100" workbookViewId="0">
      <pane ySplit="7" topLeftCell="A98" activePane="bottomLeft" state="frozen"/>
      <selection pane="bottomLeft" activeCell="B103" sqref="B10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SUM(D88:D99)</f>
        <v>6510475</v>
      </c>
      <c r="M1" s="238">
        <v>6682588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J115*-1</f>
        <v>2317210</v>
      </c>
      <c r="J2" s="218"/>
      <c r="L2" s="276">
        <f>SUM(G88:G99)</f>
        <v>741200</v>
      </c>
      <c r="M2" s="238">
        <v>741200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5769275</v>
      </c>
      <c r="M3" s="238">
        <f>M1-M2</f>
        <v>5941388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2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2"/>
      <c r="D105" s="34"/>
      <c r="E105" s="101"/>
      <c r="F105" s="100"/>
      <c r="G105" s="34"/>
      <c r="H105" s="101"/>
      <c r="I105" s="102"/>
      <c r="J105" s="34"/>
    </row>
    <row r="106" spans="1:10" x14ac:dyDescent="0.25">
      <c r="A106" s="235"/>
      <c r="B106" s="234"/>
      <c r="C106" s="12"/>
      <c r="D106" s="236"/>
      <c r="E106" s="237"/>
      <c r="F106" s="240"/>
      <c r="G106" s="236"/>
      <c r="H106" s="237"/>
      <c r="I106" s="239"/>
      <c r="J106" s="236"/>
    </row>
    <row r="107" spans="1:10" x14ac:dyDescent="0.25">
      <c r="A107" s="235"/>
      <c r="B107" s="223" t="s">
        <v>11</v>
      </c>
      <c r="C107" s="229">
        <f>SUM(C8:C106)</f>
        <v>570</v>
      </c>
      <c r="D107" s="224">
        <f>SUM(D8:D106)</f>
        <v>52290252</v>
      </c>
      <c r="E107" s="223" t="s">
        <v>11</v>
      </c>
      <c r="F107" s="232">
        <f>SUM(F8:F106)</f>
        <v>48</v>
      </c>
      <c r="G107" s="224">
        <f>SUM(G8:G106)</f>
        <v>4648202</v>
      </c>
      <c r="H107" s="232">
        <f>SUM(H8:H106)</f>
        <v>0</v>
      </c>
      <c r="I107" s="232">
        <f>SUM(I8:I106)</f>
        <v>45324840</v>
      </c>
      <c r="J107" s="5"/>
    </row>
    <row r="108" spans="1:10" x14ac:dyDescent="0.25">
      <c r="A108" s="235"/>
      <c r="B108" s="223"/>
      <c r="C108" s="229"/>
      <c r="D108" s="224"/>
      <c r="E108" s="223"/>
      <c r="F108" s="232"/>
      <c r="G108" s="224"/>
      <c r="H108" s="232"/>
      <c r="I108" s="232"/>
      <c r="J108" s="5"/>
    </row>
    <row r="109" spans="1:10" x14ac:dyDescent="0.25">
      <c r="A109" s="225"/>
      <c r="B109" s="226"/>
      <c r="C109" s="12"/>
      <c r="D109" s="236"/>
      <c r="E109" s="223"/>
      <c r="F109" s="240"/>
      <c r="G109" s="420" t="s">
        <v>12</v>
      </c>
      <c r="H109" s="420"/>
      <c r="I109" s="239"/>
      <c r="J109" s="227">
        <f>SUM(D8:D106)</f>
        <v>52290252</v>
      </c>
    </row>
    <row r="110" spans="1:10" x14ac:dyDescent="0.25">
      <c r="A110" s="235"/>
      <c r="B110" s="234"/>
      <c r="C110" s="12"/>
      <c r="D110" s="236"/>
      <c r="E110" s="237"/>
      <c r="F110" s="240"/>
      <c r="G110" s="420" t="s">
        <v>13</v>
      </c>
      <c r="H110" s="420"/>
      <c r="I110" s="239"/>
      <c r="J110" s="227">
        <f>SUM(G8:G106)</f>
        <v>4648202</v>
      </c>
    </row>
    <row r="111" spans="1:10" x14ac:dyDescent="0.25">
      <c r="A111" s="228"/>
      <c r="B111" s="237"/>
      <c r="C111" s="12"/>
      <c r="D111" s="236"/>
      <c r="E111" s="237"/>
      <c r="F111" s="240"/>
      <c r="G111" s="420" t="s">
        <v>14</v>
      </c>
      <c r="H111" s="420"/>
      <c r="I111" s="41"/>
      <c r="J111" s="229">
        <f>J109-J110</f>
        <v>47642050</v>
      </c>
    </row>
    <row r="112" spans="1:10" x14ac:dyDescent="0.25">
      <c r="A112" s="235"/>
      <c r="B112" s="230"/>
      <c r="C112" s="12"/>
      <c r="D112" s="231"/>
      <c r="E112" s="237"/>
      <c r="F112" s="240"/>
      <c r="G112" s="420" t="s">
        <v>15</v>
      </c>
      <c r="H112" s="420"/>
      <c r="I112" s="239"/>
      <c r="J112" s="227">
        <f>SUM(H8:H106)</f>
        <v>0</v>
      </c>
    </row>
    <row r="113" spans="1:10" x14ac:dyDescent="0.25">
      <c r="A113" s="235"/>
      <c r="B113" s="230"/>
      <c r="C113" s="12"/>
      <c r="D113" s="231"/>
      <c r="E113" s="237"/>
      <c r="F113" s="240"/>
      <c r="G113" s="420" t="s">
        <v>16</v>
      </c>
      <c r="H113" s="420"/>
      <c r="I113" s="239"/>
      <c r="J113" s="227">
        <f>J111+J112</f>
        <v>47642050</v>
      </c>
    </row>
    <row r="114" spans="1:10" x14ac:dyDescent="0.25">
      <c r="A114" s="235"/>
      <c r="B114" s="230"/>
      <c r="C114" s="12"/>
      <c r="D114" s="231"/>
      <c r="E114" s="237"/>
      <c r="F114" s="240"/>
      <c r="G114" s="420" t="s">
        <v>5</v>
      </c>
      <c r="H114" s="420"/>
      <c r="I114" s="239"/>
      <c r="J114" s="227">
        <f>SUM(I8:I106)</f>
        <v>45324840</v>
      </c>
    </row>
    <row r="115" spans="1:10" x14ac:dyDescent="0.25">
      <c r="A115" s="235"/>
      <c r="B115" s="230"/>
      <c r="C115" s="12"/>
      <c r="D115" s="231"/>
      <c r="E115" s="237"/>
      <c r="F115" s="240"/>
      <c r="G115" s="420" t="s">
        <v>31</v>
      </c>
      <c r="H115" s="420"/>
      <c r="I115" s="240" t="str">
        <f>IF(J115&gt;0,"SALDO",IF(J115&lt;0,"PIUTANG",IF(J115=0,"LUNAS")))</f>
        <v>PIUTANG</v>
      </c>
      <c r="J115" s="227">
        <f>J114-J113</f>
        <v>-2317210</v>
      </c>
    </row>
  </sheetData>
  <mergeCells count="15">
    <mergeCell ref="G115:H115"/>
    <mergeCell ref="G109:H109"/>
    <mergeCell ref="G110:H110"/>
    <mergeCell ref="G111:H111"/>
    <mergeCell ref="G112:H112"/>
    <mergeCell ref="G113:H113"/>
    <mergeCell ref="G114:H11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8" sqref="B1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311450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16</v>
      </c>
      <c r="D23" s="9">
        <f>SUM(D8:D22)</f>
        <v>1835609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1835609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1498126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1498126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-311450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39"/>
  <sheetViews>
    <sheetView workbookViewId="0">
      <pane ySplit="7" topLeftCell="A217" activePane="bottomLeft" state="frozen"/>
      <selection pane="bottomLeft" activeCell="J221" sqref="J22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SUM(D217:D221)</f>
        <v>4429435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J239*-1</f>
        <v>2510390</v>
      </c>
      <c r="J2" s="218"/>
      <c r="L2" s="219">
        <f>SUM(G217:G221)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4429435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98">
        <v>43522</v>
      </c>
      <c r="B222" s="99">
        <v>19001532</v>
      </c>
      <c r="C222" s="412">
        <v>13</v>
      </c>
      <c r="D222" s="34">
        <v>1570205</v>
      </c>
      <c r="E222" s="99" t="s">
        <v>267</v>
      </c>
      <c r="F222" s="100">
        <v>5</v>
      </c>
      <c r="G222" s="34">
        <v>623390</v>
      </c>
      <c r="H222" s="102"/>
      <c r="I222" s="102"/>
      <c r="J222" s="34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98">
        <v>43522</v>
      </c>
      <c r="B223" s="99">
        <v>19001534</v>
      </c>
      <c r="C223" s="412">
        <v>2</v>
      </c>
      <c r="D223" s="34">
        <v>230350</v>
      </c>
      <c r="E223" s="99" t="s">
        <v>268</v>
      </c>
      <c r="F223" s="100">
        <v>2</v>
      </c>
      <c r="G223" s="34">
        <v>200430</v>
      </c>
      <c r="H223" s="102"/>
      <c r="I223" s="102"/>
      <c r="J223" s="34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98">
        <v>43522</v>
      </c>
      <c r="B224" s="99">
        <v>19001544</v>
      </c>
      <c r="C224" s="412">
        <v>6</v>
      </c>
      <c r="D224" s="34">
        <v>629510</v>
      </c>
      <c r="E224" s="99"/>
      <c r="F224" s="100"/>
      <c r="G224" s="34"/>
      <c r="H224" s="102"/>
      <c r="I224" s="102"/>
      <c r="J224" s="34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98">
        <v>43522</v>
      </c>
      <c r="B225" s="99">
        <v>19001555</v>
      </c>
      <c r="C225" s="412">
        <v>7</v>
      </c>
      <c r="D225" s="34">
        <v>613105</v>
      </c>
      <c r="E225" s="99"/>
      <c r="F225" s="100"/>
      <c r="G225" s="34"/>
      <c r="H225" s="102"/>
      <c r="I225" s="102"/>
      <c r="J225" s="34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98">
        <v>43522</v>
      </c>
      <c r="B226" s="99">
        <v>19001564</v>
      </c>
      <c r="C226" s="412">
        <v>1</v>
      </c>
      <c r="D226" s="34">
        <v>79050</v>
      </c>
      <c r="E226" s="99"/>
      <c r="F226" s="100"/>
      <c r="G226" s="34"/>
      <c r="H226" s="102"/>
      <c r="I226" s="102"/>
      <c r="J226" s="34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98">
        <v>43522</v>
      </c>
      <c r="B227" s="99">
        <v>19001571</v>
      </c>
      <c r="C227" s="412">
        <v>3</v>
      </c>
      <c r="D227" s="34">
        <v>211990</v>
      </c>
      <c r="E227" s="99"/>
      <c r="F227" s="100"/>
      <c r="G227" s="34"/>
      <c r="H227" s="102"/>
      <c r="I227" s="102"/>
      <c r="J227" s="34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98"/>
      <c r="B228" s="99"/>
      <c r="C228" s="412"/>
      <c r="D228" s="34"/>
      <c r="E228" s="99"/>
      <c r="F228" s="100"/>
      <c r="G228" s="34"/>
      <c r="H228" s="102"/>
      <c r="I228" s="102"/>
      <c r="J228" s="34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98"/>
      <c r="B229" s="99"/>
      <c r="C229" s="412"/>
      <c r="D229" s="34"/>
      <c r="E229" s="99"/>
      <c r="F229" s="100"/>
      <c r="G229" s="34"/>
      <c r="H229" s="102"/>
      <c r="I229" s="102"/>
      <c r="J229" s="34"/>
      <c r="K229" s="138"/>
      <c r="L229" s="138"/>
      <c r="M229" s="138"/>
      <c r="N229" s="138"/>
      <c r="O229" s="138"/>
      <c r="P229" s="138"/>
      <c r="Q229" s="138"/>
      <c r="R229" s="138"/>
    </row>
    <row r="230" spans="1:18" x14ac:dyDescent="0.25">
      <c r="A230" s="235"/>
      <c r="B230" s="234"/>
      <c r="C230" s="240"/>
      <c r="D230" s="236"/>
      <c r="E230" s="234"/>
      <c r="F230" s="240"/>
      <c r="G230" s="236"/>
      <c r="H230" s="239"/>
      <c r="I230" s="239"/>
      <c r="J230" s="236"/>
    </row>
    <row r="231" spans="1:18" s="218" customFormat="1" x14ac:dyDescent="0.25">
      <c r="A231" s="226"/>
      <c r="B231" s="223" t="s">
        <v>11</v>
      </c>
      <c r="C231" s="232">
        <f>SUM(C8:C230)</f>
        <v>2529</v>
      </c>
      <c r="D231" s="224">
        <f>SUM(D8:D230)</f>
        <v>272202941</v>
      </c>
      <c r="E231" s="223" t="s">
        <v>11</v>
      </c>
      <c r="F231" s="232">
        <f>SUM(F8:F230)</f>
        <v>227</v>
      </c>
      <c r="G231" s="224">
        <f>SUM(G8:G230)</f>
        <v>24668395</v>
      </c>
      <c r="H231" s="232">
        <f>SUM(H8:H230)</f>
        <v>0</v>
      </c>
      <c r="I231" s="232">
        <f>SUM(I8:I230)</f>
        <v>245024156</v>
      </c>
      <c r="J231" s="224"/>
      <c r="K231" s="220"/>
      <c r="L231" s="220"/>
      <c r="M231" s="220"/>
      <c r="N231" s="220"/>
      <c r="O231" s="220"/>
      <c r="P231" s="220"/>
      <c r="Q231" s="220"/>
      <c r="R231" s="220"/>
    </row>
    <row r="232" spans="1:18" s="218" customFormat="1" x14ac:dyDescent="0.25">
      <c r="A232" s="226"/>
      <c r="B232" s="223"/>
      <c r="C232" s="232"/>
      <c r="D232" s="224"/>
      <c r="E232" s="223"/>
      <c r="F232" s="232"/>
      <c r="G232" s="224"/>
      <c r="H232" s="232"/>
      <c r="I232" s="232"/>
      <c r="J232" s="224"/>
      <c r="K232" s="220"/>
      <c r="M232" s="220"/>
      <c r="N232" s="220"/>
      <c r="O232" s="220"/>
      <c r="P232" s="220"/>
      <c r="Q232" s="220"/>
      <c r="R232" s="220"/>
    </row>
    <row r="233" spans="1:18" x14ac:dyDescent="0.25">
      <c r="A233" s="225"/>
      <c r="B233" s="226"/>
      <c r="C233" s="240"/>
      <c r="D233" s="236"/>
      <c r="E233" s="223"/>
      <c r="F233" s="240"/>
      <c r="G233" s="423" t="s">
        <v>12</v>
      </c>
      <c r="H233" s="424"/>
      <c r="I233" s="236"/>
      <c r="J233" s="227">
        <f>SUM(D8:D230)</f>
        <v>272202941</v>
      </c>
      <c r="P233" s="220"/>
      <c r="Q233" s="220"/>
      <c r="R233" s="233"/>
    </row>
    <row r="234" spans="1:18" x14ac:dyDescent="0.25">
      <c r="A234" s="235"/>
      <c r="B234" s="234"/>
      <c r="C234" s="240"/>
      <c r="D234" s="236"/>
      <c r="E234" s="234"/>
      <c r="F234" s="240"/>
      <c r="G234" s="423" t="s">
        <v>13</v>
      </c>
      <c r="H234" s="424"/>
      <c r="I234" s="237"/>
      <c r="J234" s="227">
        <f>SUM(G8:G230)</f>
        <v>24668395</v>
      </c>
      <c r="R234" s="233"/>
    </row>
    <row r="235" spans="1:18" x14ac:dyDescent="0.25">
      <c r="A235" s="228"/>
      <c r="B235" s="237"/>
      <c r="C235" s="240"/>
      <c r="D235" s="236"/>
      <c r="E235" s="234"/>
      <c r="F235" s="240"/>
      <c r="G235" s="423" t="s">
        <v>14</v>
      </c>
      <c r="H235" s="424"/>
      <c r="I235" s="229"/>
      <c r="J235" s="229">
        <f>J233-J234</f>
        <v>247534546</v>
      </c>
      <c r="L235" s="220"/>
      <c r="R235" s="233"/>
    </row>
    <row r="236" spans="1:18" x14ac:dyDescent="0.25">
      <c r="A236" s="235"/>
      <c r="B236" s="230"/>
      <c r="C236" s="240"/>
      <c r="D236" s="231"/>
      <c r="E236" s="234"/>
      <c r="F236" s="240"/>
      <c r="G236" s="423" t="s">
        <v>15</v>
      </c>
      <c r="H236" s="424"/>
      <c r="I236" s="237"/>
      <c r="J236" s="227">
        <f>SUM(H8:H230)</f>
        <v>0</v>
      </c>
      <c r="R236" s="233"/>
    </row>
    <row r="237" spans="1:18" x14ac:dyDescent="0.25">
      <c r="A237" s="235"/>
      <c r="B237" s="230"/>
      <c r="C237" s="240"/>
      <c r="D237" s="231"/>
      <c r="E237" s="234"/>
      <c r="F237" s="240"/>
      <c r="G237" s="423" t="s">
        <v>16</v>
      </c>
      <c r="H237" s="424"/>
      <c r="I237" s="237"/>
      <c r="J237" s="227">
        <f>J235+J236</f>
        <v>247534546</v>
      </c>
      <c r="R237" s="233"/>
    </row>
    <row r="238" spans="1:18" x14ac:dyDescent="0.25">
      <c r="A238" s="235"/>
      <c r="B238" s="230"/>
      <c r="C238" s="240"/>
      <c r="D238" s="231"/>
      <c r="E238" s="234"/>
      <c r="F238" s="240"/>
      <c r="G238" s="423" t="s">
        <v>5</v>
      </c>
      <c r="H238" s="424"/>
      <c r="I238" s="237"/>
      <c r="J238" s="227">
        <f>SUM(I8:I230)</f>
        <v>245024156</v>
      </c>
      <c r="R238" s="233"/>
    </row>
    <row r="239" spans="1:18" x14ac:dyDescent="0.25">
      <c r="A239" s="235"/>
      <c r="B239" s="230"/>
      <c r="C239" s="240"/>
      <c r="D239" s="231"/>
      <c r="E239" s="234"/>
      <c r="F239" s="240"/>
      <c r="G239" s="423" t="s">
        <v>31</v>
      </c>
      <c r="H239" s="424"/>
      <c r="I239" s="234" t="str">
        <f>IF(J239&gt;0,"SALDO",IF(J239&lt;0,"PIUTANG",IF(J239=0,"LUNAS")))</f>
        <v>PIUTANG</v>
      </c>
      <c r="J239" s="227">
        <f>J238-J237</f>
        <v>-2510390</v>
      </c>
      <c r="R239" s="233"/>
    </row>
  </sheetData>
  <mergeCells count="13">
    <mergeCell ref="A5:J5"/>
    <mergeCell ref="A6:A7"/>
    <mergeCell ref="B6:G6"/>
    <mergeCell ref="H6:H7"/>
    <mergeCell ref="I6:I7"/>
    <mergeCell ref="J6:J7"/>
    <mergeCell ref="G239:H239"/>
    <mergeCell ref="G233:H233"/>
    <mergeCell ref="G234:H234"/>
    <mergeCell ref="G235:H235"/>
    <mergeCell ref="G236:H236"/>
    <mergeCell ref="G237:H237"/>
    <mergeCell ref="G238:H238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65"/>
  <sheetViews>
    <sheetView zoomScale="85" zoomScaleNormal="85" workbookViewId="0">
      <pane ySplit="7" topLeftCell="A132" activePane="bottomLeft" state="frozen"/>
      <selection pane="bottomLeft" activeCell="I142" sqref="I142:I14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SUM(D126:D138)+D110</f>
        <v>13820101</v>
      </c>
      <c r="N1" s="219">
        <v>13820101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J159*-1</f>
        <v>11289692</v>
      </c>
      <c r="J2" s="218"/>
      <c r="M2" s="219">
        <f>SUM(G126:G138)</f>
        <v>242901</v>
      </c>
      <c r="N2" s="219">
        <v>242901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13577200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98">
        <v>43519</v>
      </c>
      <c r="B140" s="99">
        <v>19001353</v>
      </c>
      <c r="C140" s="100">
        <v>12</v>
      </c>
      <c r="D140" s="34">
        <v>1015900</v>
      </c>
      <c r="E140" s="101"/>
      <c r="F140" s="99"/>
      <c r="G140" s="34"/>
      <c r="H140" s="102"/>
      <c r="I140" s="102"/>
      <c r="J140" s="34"/>
      <c r="K140" s="233"/>
      <c r="L140" s="233"/>
      <c r="M140" s="233"/>
      <c r="N140" s="233"/>
      <c r="O140" s="233"/>
      <c r="P140" s="233"/>
    </row>
    <row r="141" spans="1:16" x14ac:dyDescent="0.25">
      <c r="A141" s="98">
        <v>43519</v>
      </c>
      <c r="B141" s="99">
        <v>19001377</v>
      </c>
      <c r="C141" s="100">
        <v>13</v>
      </c>
      <c r="D141" s="34">
        <v>1434015</v>
      </c>
      <c r="E141" s="101"/>
      <c r="F141" s="99"/>
      <c r="G141" s="34"/>
      <c r="H141" s="102"/>
      <c r="I141" s="102"/>
      <c r="J141" s="34"/>
      <c r="K141" s="233"/>
      <c r="L141" s="233"/>
      <c r="M141" s="233"/>
      <c r="N141" s="233"/>
      <c r="O141" s="233"/>
      <c r="P141" s="233"/>
    </row>
    <row r="142" spans="1:16" x14ac:dyDescent="0.25">
      <c r="A142" s="98">
        <v>43521</v>
      </c>
      <c r="B142" s="99">
        <v>19001472</v>
      </c>
      <c r="C142" s="100">
        <v>11</v>
      </c>
      <c r="D142" s="34">
        <v>1070375</v>
      </c>
      <c r="E142" s="101" t="s">
        <v>266</v>
      </c>
      <c r="F142" s="99">
        <v>1</v>
      </c>
      <c r="G142" s="34">
        <v>137190</v>
      </c>
      <c r="H142" s="102"/>
      <c r="I142" s="102"/>
      <c r="J142" s="34"/>
      <c r="K142" s="233"/>
      <c r="L142" s="233"/>
      <c r="M142" s="233"/>
      <c r="N142" s="233"/>
      <c r="O142" s="233"/>
      <c r="P142" s="233"/>
    </row>
    <row r="143" spans="1:16" x14ac:dyDescent="0.25">
      <c r="A143" s="98">
        <v>43521</v>
      </c>
      <c r="B143" s="99">
        <v>19001504</v>
      </c>
      <c r="C143" s="100">
        <v>16</v>
      </c>
      <c r="D143" s="34">
        <v>1947180</v>
      </c>
      <c r="E143" s="101"/>
      <c r="F143" s="99"/>
      <c r="G143" s="34"/>
      <c r="H143" s="102"/>
      <c r="I143" s="102"/>
      <c r="J143" s="34"/>
      <c r="K143" s="233"/>
      <c r="L143" s="233"/>
      <c r="M143" s="233"/>
      <c r="N143" s="233"/>
      <c r="O143" s="233"/>
      <c r="P143" s="233"/>
    </row>
    <row r="144" spans="1:16" x14ac:dyDescent="0.25">
      <c r="A144" s="98">
        <v>43521</v>
      </c>
      <c r="B144" s="99">
        <v>19001511</v>
      </c>
      <c r="C144" s="100">
        <v>1</v>
      </c>
      <c r="D144" s="34">
        <v>184025</v>
      </c>
      <c r="E144" s="101"/>
      <c r="F144" s="99"/>
      <c r="G144" s="34"/>
      <c r="H144" s="102"/>
      <c r="I144" s="102"/>
      <c r="J144" s="34"/>
      <c r="K144" s="233"/>
      <c r="L144" s="233"/>
      <c r="M144" s="233"/>
      <c r="N144" s="233"/>
      <c r="O144" s="233"/>
      <c r="P144" s="233"/>
    </row>
    <row r="145" spans="1:16" x14ac:dyDescent="0.25">
      <c r="A145" s="98">
        <v>43522</v>
      </c>
      <c r="B145" s="99">
        <v>19001542</v>
      </c>
      <c r="C145" s="100">
        <v>24</v>
      </c>
      <c r="D145" s="34">
        <v>2584935</v>
      </c>
      <c r="E145" s="101"/>
      <c r="F145" s="99"/>
      <c r="G145" s="34"/>
      <c r="H145" s="102"/>
      <c r="I145" s="102"/>
      <c r="J145" s="34"/>
      <c r="K145" s="233"/>
      <c r="L145" s="233"/>
      <c r="M145" s="233"/>
      <c r="N145" s="233"/>
      <c r="O145" s="233"/>
      <c r="P145" s="233"/>
    </row>
    <row r="146" spans="1:16" x14ac:dyDescent="0.25">
      <c r="A146" s="98">
        <v>43522</v>
      </c>
      <c r="B146" s="99">
        <v>19001575</v>
      </c>
      <c r="C146" s="100">
        <v>27</v>
      </c>
      <c r="D146" s="34">
        <v>3085890</v>
      </c>
      <c r="E146" s="101"/>
      <c r="F146" s="99"/>
      <c r="G146" s="34"/>
      <c r="H146" s="102"/>
      <c r="I146" s="102"/>
      <c r="J146" s="34"/>
      <c r="K146" s="233"/>
      <c r="L146" s="233"/>
      <c r="M146" s="233"/>
      <c r="N146" s="233"/>
      <c r="O146" s="233"/>
      <c r="P146" s="233"/>
    </row>
    <row r="147" spans="1:16" x14ac:dyDescent="0.25">
      <c r="A147" s="98">
        <v>43522</v>
      </c>
      <c r="B147" s="99">
        <v>19001577</v>
      </c>
      <c r="C147" s="100">
        <v>1</v>
      </c>
      <c r="D147" s="34">
        <v>104975</v>
      </c>
      <c r="E147" s="101"/>
      <c r="F147" s="99"/>
      <c r="G147" s="34"/>
      <c r="H147" s="102"/>
      <c r="I147" s="102"/>
      <c r="J147" s="34"/>
      <c r="K147" s="233"/>
      <c r="L147" s="233"/>
      <c r="M147" s="233"/>
      <c r="N147" s="233"/>
      <c r="O147" s="233"/>
      <c r="P147" s="233"/>
    </row>
    <row r="148" spans="1:16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  <c r="K148" s="233"/>
      <c r="L148" s="233"/>
      <c r="M148" s="233"/>
      <c r="N148" s="233"/>
      <c r="O148" s="233"/>
      <c r="P148" s="233"/>
    </row>
    <row r="149" spans="1:16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  <c r="K149" s="233"/>
      <c r="L149" s="233"/>
      <c r="M149" s="233"/>
      <c r="N149" s="233"/>
      <c r="O149" s="233"/>
      <c r="P149" s="233"/>
    </row>
    <row r="150" spans="1:16" x14ac:dyDescent="0.25">
      <c r="A150" s="235"/>
      <c r="B150" s="234"/>
      <c r="C150" s="240"/>
      <c r="D150" s="236"/>
      <c r="E150" s="237"/>
      <c r="F150" s="234"/>
      <c r="G150" s="236"/>
      <c r="H150" s="239"/>
      <c r="I150" s="239"/>
      <c r="J150" s="236"/>
      <c r="K150" s="233"/>
      <c r="L150" s="233"/>
      <c r="M150" s="233"/>
      <c r="N150" s="233"/>
      <c r="O150" s="233"/>
      <c r="P150" s="233"/>
    </row>
    <row r="151" spans="1:16" x14ac:dyDescent="0.25">
      <c r="A151" s="235"/>
      <c r="B151" s="223" t="s">
        <v>11</v>
      </c>
      <c r="C151" s="232">
        <f>SUM(C8:C150)</f>
        <v>1243</v>
      </c>
      <c r="D151" s="224"/>
      <c r="E151" s="223" t="s">
        <v>11</v>
      </c>
      <c r="F151" s="223">
        <f>SUM(F8:F150)</f>
        <v>42</v>
      </c>
      <c r="G151" s="224">
        <f>SUM(G8:G150)</f>
        <v>4761231</v>
      </c>
      <c r="H151" s="239"/>
      <c r="I151" s="239"/>
      <c r="J151" s="236"/>
      <c r="K151" s="233"/>
      <c r="L151" s="233"/>
      <c r="M151" s="233"/>
      <c r="N151" s="233"/>
      <c r="O151" s="233"/>
      <c r="P151" s="233"/>
    </row>
    <row r="152" spans="1:16" x14ac:dyDescent="0.25">
      <c r="A152" s="235"/>
      <c r="B152" s="223"/>
      <c r="C152" s="232"/>
      <c r="D152" s="224"/>
      <c r="E152" s="237"/>
      <c r="F152" s="234"/>
      <c r="G152" s="236"/>
      <c r="H152" s="239"/>
      <c r="I152" s="239"/>
      <c r="J152" s="236"/>
      <c r="K152" s="233"/>
      <c r="L152" s="233"/>
      <c r="M152" s="233"/>
      <c r="N152" s="233"/>
      <c r="O152" s="233"/>
      <c r="P152" s="233"/>
    </row>
    <row r="153" spans="1:16" x14ac:dyDescent="0.25">
      <c r="A153" s="225"/>
      <c r="B153" s="226"/>
      <c r="C153" s="240"/>
      <c r="D153" s="236"/>
      <c r="E153" s="223"/>
      <c r="F153" s="234"/>
      <c r="G153" s="420" t="s">
        <v>12</v>
      </c>
      <c r="H153" s="420"/>
      <c r="I153" s="239"/>
      <c r="J153" s="227">
        <f>SUM(D8:D150)</f>
        <v>130915745</v>
      </c>
      <c r="K153" s="233"/>
      <c r="L153" s="233"/>
      <c r="M153" s="233"/>
      <c r="N153" s="233"/>
      <c r="O153" s="233"/>
      <c r="P153" s="233"/>
    </row>
    <row r="154" spans="1:16" x14ac:dyDescent="0.25">
      <c r="A154" s="235"/>
      <c r="B154" s="234"/>
      <c r="C154" s="240"/>
      <c r="D154" s="236"/>
      <c r="E154" s="223"/>
      <c r="F154" s="234"/>
      <c r="G154" s="420" t="s">
        <v>13</v>
      </c>
      <c r="H154" s="420"/>
      <c r="I154" s="239"/>
      <c r="J154" s="227">
        <f>SUM(G8:G150)</f>
        <v>4761231</v>
      </c>
    </row>
    <row r="155" spans="1:16" x14ac:dyDescent="0.25">
      <c r="A155" s="228"/>
      <c r="B155" s="237"/>
      <c r="C155" s="240"/>
      <c r="D155" s="236"/>
      <c r="E155" s="237"/>
      <c r="F155" s="234"/>
      <c r="G155" s="420" t="s">
        <v>14</v>
      </c>
      <c r="H155" s="420"/>
      <c r="I155" s="41"/>
      <c r="J155" s="229">
        <f>J153-J154</f>
        <v>126154514</v>
      </c>
    </row>
    <row r="156" spans="1:16" x14ac:dyDescent="0.25">
      <c r="A156" s="235"/>
      <c r="B156" s="230"/>
      <c r="C156" s="240"/>
      <c r="D156" s="231"/>
      <c r="E156" s="237"/>
      <c r="F156" s="223"/>
      <c r="G156" s="420" t="s">
        <v>15</v>
      </c>
      <c r="H156" s="420"/>
      <c r="I156" s="239"/>
      <c r="J156" s="227">
        <f>SUM(H8:H152)</f>
        <v>0</v>
      </c>
    </row>
    <row r="157" spans="1:16" x14ac:dyDescent="0.25">
      <c r="A157" s="235"/>
      <c r="B157" s="230"/>
      <c r="C157" s="240"/>
      <c r="D157" s="231"/>
      <c r="E157" s="237"/>
      <c r="F157" s="223"/>
      <c r="G157" s="420" t="s">
        <v>16</v>
      </c>
      <c r="H157" s="420"/>
      <c r="I157" s="239"/>
      <c r="J157" s="227">
        <f>J155+J156</f>
        <v>126154514</v>
      </c>
    </row>
    <row r="158" spans="1:16" x14ac:dyDescent="0.25">
      <c r="A158" s="235"/>
      <c r="B158" s="230"/>
      <c r="C158" s="240"/>
      <c r="D158" s="231"/>
      <c r="E158" s="237"/>
      <c r="F158" s="234"/>
      <c r="G158" s="420" t="s">
        <v>5</v>
      </c>
      <c r="H158" s="420"/>
      <c r="I158" s="239"/>
      <c r="J158" s="227">
        <f>SUM(I8:I152)</f>
        <v>114864822</v>
      </c>
    </row>
    <row r="159" spans="1:16" x14ac:dyDescent="0.25">
      <c r="A159" s="235"/>
      <c r="B159" s="230"/>
      <c r="C159" s="240"/>
      <c r="D159" s="231"/>
      <c r="E159" s="237"/>
      <c r="F159" s="234"/>
      <c r="G159" s="420" t="s">
        <v>31</v>
      </c>
      <c r="H159" s="420"/>
      <c r="I159" s="240" t="str">
        <f>IF(J159&gt;0,"SALDO",IF(J159&lt;0,"PIUTANG",IF(J159=0,"LUNAS")))</f>
        <v>PIUTANG</v>
      </c>
      <c r="J159" s="227">
        <f>J158-J157</f>
        <v>-11289692</v>
      </c>
    </row>
    <row r="160" spans="1:16" x14ac:dyDescent="0.25">
      <c r="F160" s="219"/>
      <c r="G160" s="219"/>
      <c r="J160" s="219"/>
    </row>
    <row r="161" spans="3:16" x14ac:dyDescent="0.25">
      <c r="C161" s="219"/>
      <c r="D161" s="219"/>
      <c r="F161" s="219"/>
      <c r="G161" s="219"/>
      <c r="J161" s="219"/>
      <c r="L161" s="233"/>
      <c r="M161" s="233"/>
      <c r="N161" s="233"/>
      <c r="O161" s="233"/>
      <c r="P161" s="233"/>
    </row>
    <row r="162" spans="3:16" x14ac:dyDescent="0.25">
      <c r="C162" s="219"/>
      <c r="D162" s="219"/>
      <c r="F162" s="219"/>
      <c r="G162" s="219"/>
      <c r="J162" s="219"/>
      <c r="L162" s="233"/>
      <c r="M162" s="233"/>
      <c r="N162" s="233"/>
      <c r="O162" s="233"/>
      <c r="P162" s="233"/>
    </row>
    <row r="163" spans="3:16" x14ac:dyDescent="0.25">
      <c r="C163" s="219"/>
      <c r="D163" s="219"/>
      <c r="F163" s="219"/>
      <c r="G163" s="219"/>
      <c r="J163" s="219"/>
      <c r="L163" s="233"/>
      <c r="M163" s="233"/>
      <c r="N163" s="233"/>
      <c r="O163" s="233"/>
      <c r="P163" s="233"/>
    </row>
    <row r="164" spans="3:16" x14ac:dyDescent="0.25">
      <c r="C164" s="219"/>
      <c r="D164" s="219"/>
      <c r="F164" s="219"/>
      <c r="G164" s="219"/>
      <c r="J164" s="219"/>
      <c r="L164" s="233"/>
      <c r="M164" s="233"/>
      <c r="N164" s="233"/>
      <c r="O164" s="233"/>
      <c r="P164" s="233"/>
    </row>
    <row r="165" spans="3:16" x14ac:dyDescent="0.25">
      <c r="C165" s="219"/>
      <c r="D165" s="219"/>
      <c r="L165" s="233"/>
      <c r="M165" s="233"/>
      <c r="N165" s="233"/>
      <c r="O165" s="233"/>
      <c r="P16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9:H159"/>
    <mergeCell ref="G153:H153"/>
    <mergeCell ref="G154:H154"/>
    <mergeCell ref="G155:H155"/>
    <mergeCell ref="G156:H156"/>
    <mergeCell ref="G157:H157"/>
    <mergeCell ref="G158:H1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25"/>
  <sheetViews>
    <sheetView workbookViewId="0">
      <pane ySplit="7" topLeftCell="A100" activePane="bottomLeft" state="frozen"/>
      <selection pane="bottomLeft" activeCell="J107" sqref="J10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SUM(D88:D102)</f>
        <v>3116970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J119*-1</f>
        <v>673410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3116970</v>
      </c>
      <c r="M3" s="219">
        <v>53505</v>
      </c>
      <c r="N3" s="238">
        <f>L3+M3</f>
        <v>3170475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98">
        <v>43519</v>
      </c>
      <c r="B103" s="99">
        <v>19000268</v>
      </c>
      <c r="C103" s="100">
        <v>2</v>
      </c>
      <c r="D103" s="34">
        <v>101730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43519</v>
      </c>
      <c r="B104" s="99">
        <v>19000269</v>
      </c>
      <c r="C104" s="100">
        <v>2</v>
      </c>
      <c r="D104" s="34">
        <v>76260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43521</v>
      </c>
      <c r="B105" s="99">
        <v>19000284</v>
      </c>
      <c r="C105" s="100">
        <v>1</v>
      </c>
      <c r="D105" s="34">
        <v>49785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43521</v>
      </c>
      <c r="B106" s="99">
        <v>19000289</v>
      </c>
      <c r="C106" s="100">
        <v>3</v>
      </c>
      <c r="D106" s="34">
        <v>135720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43521</v>
      </c>
      <c r="B107" s="99">
        <v>19000290</v>
      </c>
      <c r="C107" s="100">
        <v>4</v>
      </c>
      <c r="D107" s="34">
        <v>194580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43522</v>
      </c>
      <c r="B108" s="99">
        <v>19000292</v>
      </c>
      <c r="C108" s="100">
        <v>1</v>
      </c>
      <c r="D108" s="34">
        <v>50700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43522</v>
      </c>
      <c r="B109" s="99">
        <v>19000297</v>
      </c>
      <c r="C109" s="100">
        <v>2</v>
      </c>
      <c r="D109" s="34">
        <v>64635</v>
      </c>
      <c r="E109" s="101"/>
      <c r="F109" s="99"/>
      <c r="G109" s="34"/>
      <c r="H109" s="102"/>
      <c r="I109" s="102"/>
      <c r="J109" s="34"/>
    </row>
    <row r="110" spans="1:10" x14ac:dyDescent="0.25">
      <c r="A110" s="235"/>
      <c r="B110" s="234"/>
      <c r="C110" s="240"/>
      <c r="D110" s="236"/>
      <c r="E110" s="237"/>
      <c r="F110" s="234"/>
      <c r="G110" s="236"/>
      <c r="H110" s="239"/>
      <c r="I110" s="239"/>
      <c r="J110" s="236"/>
    </row>
    <row r="111" spans="1:10" x14ac:dyDescent="0.25">
      <c r="A111" s="235"/>
      <c r="B111" s="223" t="s">
        <v>11</v>
      </c>
      <c r="C111" s="232">
        <f>SUM(C8:C110)</f>
        <v>285</v>
      </c>
      <c r="D111" s="224"/>
      <c r="E111" s="223" t="s">
        <v>11</v>
      </c>
      <c r="F111" s="223">
        <f>SUM(F8:F110)</f>
        <v>6</v>
      </c>
      <c r="G111" s="224">
        <f>SUM(G8:G110)</f>
        <v>339030</v>
      </c>
      <c r="H111" s="239"/>
      <c r="I111" s="239"/>
      <c r="J111" s="236"/>
    </row>
    <row r="112" spans="1:10" x14ac:dyDescent="0.25">
      <c r="A112" s="235"/>
      <c r="B112" s="223"/>
      <c r="C112" s="232"/>
      <c r="D112" s="224"/>
      <c r="E112" s="237"/>
      <c r="F112" s="234"/>
      <c r="G112" s="236"/>
      <c r="H112" s="239"/>
      <c r="I112" s="239"/>
      <c r="J112" s="236"/>
    </row>
    <row r="113" spans="1:10" x14ac:dyDescent="0.25">
      <c r="A113" s="225"/>
      <c r="B113" s="226"/>
      <c r="C113" s="240"/>
      <c r="D113" s="236"/>
      <c r="E113" s="223"/>
      <c r="F113" s="234"/>
      <c r="G113" s="420" t="s">
        <v>12</v>
      </c>
      <c r="H113" s="420"/>
      <c r="I113" s="239"/>
      <c r="J113" s="227">
        <f>SUM(D8:D110)</f>
        <v>12712530</v>
      </c>
    </row>
    <row r="114" spans="1:10" x14ac:dyDescent="0.25">
      <c r="A114" s="235"/>
      <c r="B114" s="234"/>
      <c r="C114" s="240"/>
      <c r="D114" s="236"/>
      <c r="E114" s="223"/>
      <c r="F114" s="234"/>
      <c r="G114" s="420" t="s">
        <v>13</v>
      </c>
      <c r="H114" s="420"/>
      <c r="I114" s="239"/>
      <c r="J114" s="227">
        <f>SUM(G8:G110)</f>
        <v>339030</v>
      </c>
    </row>
    <row r="115" spans="1:10" x14ac:dyDescent="0.25">
      <c r="A115" s="228"/>
      <c r="B115" s="237"/>
      <c r="C115" s="240"/>
      <c r="D115" s="236"/>
      <c r="E115" s="237"/>
      <c r="F115" s="234"/>
      <c r="G115" s="420" t="s">
        <v>14</v>
      </c>
      <c r="H115" s="420"/>
      <c r="I115" s="41"/>
      <c r="J115" s="229">
        <f>J113-J114</f>
        <v>12373500</v>
      </c>
    </row>
    <row r="116" spans="1:10" x14ac:dyDescent="0.25">
      <c r="A116" s="235"/>
      <c r="B116" s="230"/>
      <c r="C116" s="240"/>
      <c r="D116" s="231"/>
      <c r="E116" s="237"/>
      <c r="F116" s="223"/>
      <c r="G116" s="420" t="s">
        <v>15</v>
      </c>
      <c r="H116" s="420"/>
      <c r="I116" s="239"/>
      <c r="J116" s="227">
        <f>SUM(H8:H112)</f>
        <v>0</v>
      </c>
    </row>
    <row r="117" spans="1:10" x14ac:dyDescent="0.25">
      <c r="A117" s="235"/>
      <c r="B117" s="230"/>
      <c r="C117" s="240"/>
      <c r="D117" s="231"/>
      <c r="E117" s="237"/>
      <c r="F117" s="223"/>
      <c r="G117" s="420" t="s">
        <v>16</v>
      </c>
      <c r="H117" s="420"/>
      <c r="I117" s="239"/>
      <c r="J117" s="227">
        <f>J115+J116</f>
        <v>12373500</v>
      </c>
    </row>
    <row r="118" spans="1:10" x14ac:dyDescent="0.25">
      <c r="A118" s="235"/>
      <c r="B118" s="230"/>
      <c r="C118" s="240"/>
      <c r="D118" s="231"/>
      <c r="E118" s="237"/>
      <c r="F118" s="234"/>
      <c r="G118" s="420" t="s">
        <v>5</v>
      </c>
      <c r="H118" s="420"/>
      <c r="I118" s="239"/>
      <c r="J118" s="227">
        <f>SUM(I8:I112)</f>
        <v>11700090</v>
      </c>
    </row>
    <row r="119" spans="1:10" x14ac:dyDescent="0.25">
      <c r="A119" s="235"/>
      <c r="B119" s="230"/>
      <c r="C119" s="240"/>
      <c r="D119" s="231"/>
      <c r="E119" s="237"/>
      <c r="F119" s="234"/>
      <c r="G119" s="420" t="s">
        <v>31</v>
      </c>
      <c r="H119" s="420"/>
      <c r="I119" s="240" t="str">
        <f>IF(J119&gt;0,"SALDO",IF(J119&lt;0,"PIUTANG",IF(J119=0,"LUNAS")))</f>
        <v>PIUTANG</v>
      </c>
      <c r="J119" s="227">
        <f>J118-J117</f>
        <v>-673410</v>
      </c>
    </row>
    <row r="120" spans="1:10" x14ac:dyDescent="0.25">
      <c r="F120" s="219"/>
      <c r="G120" s="219"/>
      <c r="J120" s="219"/>
    </row>
    <row r="121" spans="1:10" x14ac:dyDescent="0.25">
      <c r="C121" s="219"/>
      <c r="D121" s="219"/>
      <c r="F121" s="219"/>
      <c r="G121" s="219"/>
      <c r="J121" s="219"/>
    </row>
    <row r="122" spans="1:10" x14ac:dyDescent="0.25">
      <c r="C122" s="219"/>
      <c r="D122" s="219"/>
      <c r="F122" s="219"/>
      <c r="G122" s="219"/>
      <c r="J122" s="219"/>
    </row>
    <row r="123" spans="1:10" x14ac:dyDescent="0.25">
      <c r="C123" s="219"/>
      <c r="D123" s="219"/>
      <c r="F123" s="219"/>
      <c r="G123" s="219"/>
      <c r="J123" s="219"/>
    </row>
    <row r="124" spans="1:10" x14ac:dyDescent="0.25">
      <c r="C124" s="219"/>
      <c r="D124" s="219"/>
      <c r="F124" s="219"/>
      <c r="G124" s="219"/>
      <c r="J124" s="219"/>
    </row>
    <row r="125" spans="1:10" x14ac:dyDescent="0.25">
      <c r="C125" s="219"/>
      <c r="D125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9:H119"/>
    <mergeCell ref="G113:H113"/>
    <mergeCell ref="G114:H114"/>
    <mergeCell ref="G115:H115"/>
    <mergeCell ref="G116:H116"/>
    <mergeCell ref="G117:H117"/>
    <mergeCell ref="G118:H11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1"/>
  <sheetViews>
    <sheetView workbookViewId="0">
      <pane ySplit="7" topLeftCell="A32" activePane="bottomLeft" state="frozen"/>
      <selection pane="bottomLeft" activeCell="L44" sqref="L4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J51*-1</f>
        <v>1999575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98">
        <v>43522</v>
      </c>
      <c r="B40" s="99">
        <v>19001572</v>
      </c>
      <c r="C40" s="253">
        <v>9</v>
      </c>
      <c r="D40" s="34">
        <v>965720</v>
      </c>
      <c r="E40" s="101"/>
      <c r="F40" s="99"/>
      <c r="G40" s="34"/>
      <c r="H40" s="101"/>
      <c r="I40" s="102"/>
      <c r="J40" s="34"/>
      <c r="L40" s="238"/>
    </row>
    <row r="41" spans="1:12" x14ac:dyDescent="0.25">
      <c r="A41" s="98"/>
      <c r="B41" s="99"/>
      <c r="C41" s="253"/>
      <c r="D41" s="34"/>
      <c r="E41" s="101"/>
      <c r="F41" s="99"/>
      <c r="G41" s="34"/>
      <c r="H41" s="101"/>
      <c r="I41" s="102"/>
      <c r="J41" s="34"/>
      <c r="L41" s="238"/>
    </row>
    <row r="42" spans="1:12" x14ac:dyDescent="0.25">
      <c r="A42" s="235"/>
      <c r="B42" s="234"/>
      <c r="C42" s="26"/>
      <c r="D42" s="236"/>
      <c r="E42" s="237"/>
      <c r="F42" s="234"/>
      <c r="G42" s="236"/>
      <c r="H42" s="237"/>
      <c r="I42" s="239"/>
      <c r="J42" s="236"/>
    </row>
    <row r="43" spans="1:12" x14ac:dyDescent="0.25">
      <c r="A43" s="235"/>
      <c r="B43" s="223" t="s">
        <v>11</v>
      </c>
      <c r="C43" s="27">
        <f>SUM(C8:C42)</f>
        <v>183</v>
      </c>
      <c r="D43" s="224"/>
      <c r="E43" s="223" t="s">
        <v>11</v>
      </c>
      <c r="F43" s="223">
        <f>SUM(F8:F42)</f>
        <v>8</v>
      </c>
      <c r="G43" s="5"/>
      <c r="H43" s="234"/>
      <c r="I43" s="240"/>
      <c r="J43" s="5"/>
    </row>
    <row r="44" spans="1:12" x14ac:dyDescent="0.25">
      <c r="A44" s="235"/>
      <c r="B44" s="223"/>
      <c r="C44" s="27"/>
      <c r="D44" s="224"/>
      <c r="E44" s="223"/>
      <c r="F44" s="223"/>
      <c r="G44" s="32"/>
      <c r="H44" s="33"/>
      <c r="I44" s="240"/>
      <c r="J44" s="5"/>
    </row>
    <row r="45" spans="1:12" x14ac:dyDescent="0.25">
      <c r="A45" s="225"/>
      <c r="B45" s="226"/>
      <c r="C45" s="26"/>
      <c r="D45" s="236"/>
      <c r="E45" s="223"/>
      <c r="F45" s="234"/>
      <c r="G45" s="420" t="s">
        <v>12</v>
      </c>
      <c r="H45" s="420"/>
      <c r="I45" s="239"/>
      <c r="J45" s="227">
        <f>SUM(D8:D42)</f>
        <v>20529750</v>
      </c>
    </row>
    <row r="46" spans="1:12" x14ac:dyDescent="0.25">
      <c r="A46" s="235"/>
      <c r="B46" s="234"/>
      <c r="C46" s="26"/>
      <c r="D46" s="236"/>
      <c r="E46" s="237"/>
      <c r="F46" s="234"/>
      <c r="G46" s="420" t="s">
        <v>13</v>
      </c>
      <c r="H46" s="420"/>
      <c r="I46" s="239"/>
      <c r="J46" s="227">
        <f>SUM(G8:G42)</f>
        <v>537950</v>
      </c>
    </row>
    <row r="47" spans="1:12" x14ac:dyDescent="0.25">
      <c r="A47" s="228"/>
      <c r="B47" s="237"/>
      <c r="C47" s="26"/>
      <c r="D47" s="236"/>
      <c r="E47" s="237"/>
      <c r="F47" s="234"/>
      <c r="G47" s="420" t="s">
        <v>14</v>
      </c>
      <c r="H47" s="420"/>
      <c r="I47" s="41"/>
      <c r="J47" s="229">
        <f>J45-J46</f>
        <v>19991800</v>
      </c>
    </row>
    <row r="48" spans="1:12" x14ac:dyDescent="0.25">
      <c r="A48" s="235"/>
      <c r="B48" s="230"/>
      <c r="C48" s="26"/>
      <c r="D48" s="231"/>
      <c r="E48" s="237"/>
      <c r="F48" s="234"/>
      <c r="G48" s="420" t="s">
        <v>15</v>
      </c>
      <c r="H48" s="420"/>
      <c r="I48" s="239"/>
      <c r="J48" s="227">
        <f>SUM(H8:H43)</f>
        <v>0</v>
      </c>
    </row>
    <row r="49" spans="1:10" x14ac:dyDescent="0.25">
      <c r="A49" s="235"/>
      <c r="B49" s="230"/>
      <c r="C49" s="26"/>
      <c r="D49" s="231"/>
      <c r="E49" s="237"/>
      <c r="F49" s="234"/>
      <c r="G49" s="420" t="s">
        <v>16</v>
      </c>
      <c r="H49" s="420"/>
      <c r="I49" s="239"/>
      <c r="J49" s="227">
        <f>J47+J48</f>
        <v>19991800</v>
      </c>
    </row>
    <row r="50" spans="1:10" x14ac:dyDescent="0.25">
      <c r="A50" s="235"/>
      <c r="B50" s="230"/>
      <c r="C50" s="26"/>
      <c r="D50" s="231"/>
      <c r="E50" s="237"/>
      <c r="F50" s="234"/>
      <c r="G50" s="420" t="s">
        <v>5</v>
      </c>
      <c r="H50" s="420"/>
      <c r="I50" s="239"/>
      <c r="J50" s="227">
        <f>SUM(I8:I43)</f>
        <v>17992225</v>
      </c>
    </row>
    <row r="51" spans="1:10" x14ac:dyDescent="0.25">
      <c r="A51" s="235"/>
      <c r="B51" s="230"/>
      <c r="C51" s="26"/>
      <c r="D51" s="231"/>
      <c r="E51" s="237"/>
      <c r="F51" s="234"/>
      <c r="G51" s="420" t="s">
        <v>31</v>
      </c>
      <c r="H51" s="420"/>
      <c r="I51" s="240" t="str">
        <f>IF(J51&gt;0,"SALDO",IF(J51&lt;0,"PIUTANG",IF(J51=0,"LUNAS")))</f>
        <v>PIUTANG</v>
      </c>
      <c r="J51" s="227">
        <f>J50-J49</f>
        <v>-1999575</v>
      </c>
    </row>
  </sheetData>
  <mergeCells count="15">
    <mergeCell ref="G51:H51"/>
    <mergeCell ref="G45:H45"/>
    <mergeCell ref="G46:H46"/>
    <mergeCell ref="G47:H47"/>
    <mergeCell ref="G48:H48"/>
    <mergeCell ref="G49:H49"/>
    <mergeCell ref="G50:H5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6" sqref="I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629255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98">
        <v>43513</v>
      </c>
      <c r="B85" s="99">
        <v>19001024</v>
      </c>
      <c r="C85" s="100">
        <v>2</v>
      </c>
      <c r="D85" s="34">
        <v>207570</v>
      </c>
      <c r="E85" s="101"/>
      <c r="F85" s="99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98">
        <v>43517</v>
      </c>
      <c r="B86" s="99">
        <v>19001225</v>
      </c>
      <c r="C86" s="100">
        <v>2</v>
      </c>
      <c r="D86" s="34">
        <v>256530</v>
      </c>
      <c r="E86" s="101"/>
      <c r="F86" s="99"/>
      <c r="G86" s="34"/>
      <c r="H86" s="102"/>
      <c r="I86" s="102"/>
      <c r="J86" s="34"/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422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20" t="s">
        <v>12</v>
      </c>
      <c r="H92" s="420"/>
      <c r="I92" s="39"/>
      <c r="J92" s="13">
        <f>SUM(D8:D89)</f>
        <v>47170696</v>
      </c>
      <c r="M92" s="37"/>
    </row>
    <row r="93" spans="1:17" x14ac:dyDescent="0.25">
      <c r="A93" s="4"/>
      <c r="B93" s="3"/>
      <c r="C93" s="40"/>
      <c r="D93" s="6"/>
      <c r="E93" s="7"/>
      <c r="F93" s="3"/>
      <c r="G93" s="420" t="s">
        <v>13</v>
      </c>
      <c r="H93" s="420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20" t="s">
        <v>14</v>
      </c>
      <c r="H94" s="420"/>
      <c r="I94" s="41"/>
      <c r="J94" s="15">
        <f>J92-J93</f>
        <v>32756123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20" t="s">
        <v>15</v>
      </c>
      <c r="H95" s="420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20" t="s">
        <v>16</v>
      </c>
      <c r="H96" s="420"/>
      <c r="I96" s="39"/>
      <c r="J96" s="13">
        <f>J94+J95</f>
        <v>32756123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20" t="s">
        <v>5</v>
      </c>
      <c r="H97" s="420"/>
      <c r="I97" s="39"/>
      <c r="J97" s="13">
        <f>SUM(I8:I90)</f>
        <v>32126868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31</v>
      </c>
      <c r="H98" s="420"/>
      <c r="I98" s="40" t="str">
        <f>IF(J98&gt;0,"SALDO",IF(J98&lt;0,"PIUTANG",IF(J98=0,"LUNAS")))</f>
        <v>PIUTANG</v>
      </c>
      <c r="J98" s="13">
        <f>J97-J96</f>
        <v>-629255</v>
      </c>
      <c r="M98" s="37"/>
    </row>
  </sheetData>
  <mergeCells count="15">
    <mergeCell ref="G98:H98"/>
    <mergeCell ref="G92:H92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20" t="s">
        <v>12</v>
      </c>
      <c r="H234" s="420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20" t="s">
        <v>13</v>
      </c>
      <c r="H235" s="420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20" t="s">
        <v>14</v>
      </c>
      <c r="H236" s="420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20" t="s">
        <v>15</v>
      </c>
      <c r="H237" s="420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20" t="s">
        <v>16</v>
      </c>
      <c r="H238" s="420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20" t="s">
        <v>5</v>
      </c>
      <c r="H239" s="420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20" t="s">
        <v>31</v>
      </c>
      <c r="H240" s="420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0" activePane="bottomLeft" state="frozen"/>
      <selection pane="bottomLeft" activeCell="B88" sqref="B8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2636029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1694</v>
      </c>
      <c r="D92" s="224"/>
      <c r="E92" s="223" t="s">
        <v>11</v>
      </c>
      <c r="F92" s="223">
        <f>SUM(F8:F91)</f>
        <v>253</v>
      </c>
      <c r="G92" s="224">
        <f>SUM(G8:G91)</f>
        <v>26573608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20" t="s">
        <v>12</v>
      </c>
      <c r="H94" s="420"/>
      <c r="I94" s="239"/>
      <c r="J94" s="227">
        <f>SUM(D8:D91)</f>
        <v>177066813</v>
      </c>
    </row>
    <row r="95" spans="1:10" x14ac:dyDescent="0.25">
      <c r="A95" s="235"/>
      <c r="B95" s="234"/>
      <c r="C95" s="240"/>
      <c r="D95" s="236"/>
      <c r="E95" s="223"/>
      <c r="F95" s="234"/>
      <c r="G95" s="420" t="s">
        <v>13</v>
      </c>
      <c r="H95" s="420"/>
      <c r="I95" s="239"/>
      <c r="J95" s="227">
        <f>SUM(G8:G91)</f>
        <v>26573608</v>
      </c>
    </row>
    <row r="96" spans="1:10" x14ac:dyDescent="0.25">
      <c r="A96" s="228"/>
      <c r="B96" s="237"/>
      <c r="C96" s="240"/>
      <c r="D96" s="236"/>
      <c r="E96" s="237"/>
      <c r="F96" s="234"/>
      <c r="G96" s="420" t="s">
        <v>14</v>
      </c>
      <c r="H96" s="420"/>
      <c r="I96" s="41"/>
      <c r="J96" s="229">
        <f>J94-J95</f>
        <v>150493205</v>
      </c>
    </row>
    <row r="97" spans="1:16" x14ac:dyDescent="0.25">
      <c r="A97" s="235"/>
      <c r="B97" s="230"/>
      <c r="C97" s="240"/>
      <c r="D97" s="231"/>
      <c r="E97" s="237"/>
      <c r="F97" s="223"/>
      <c r="G97" s="420" t="s">
        <v>15</v>
      </c>
      <c r="H97" s="420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20" t="s">
        <v>16</v>
      </c>
      <c r="H98" s="420"/>
      <c r="I98" s="239"/>
      <c r="J98" s="227">
        <f>J96+J97</f>
        <v>150493205</v>
      </c>
    </row>
    <row r="99" spans="1:16" x14ac:dyDescent="0.25">
      <c r="A99" s="235"/>
      <c r="B99" s="230"/>
      <c r="C99" s="240"/>
      <c r="D99" s="231"/>
      <c r="E99" s="237"/>
      <c r="F99" s="234"/>
      <c r="G99" s="420" t="s">
        <v>5</v>
      </c>
      <c r="H99" s="420"/>
      <c r="I99" s="239"/>
      <c r="J99" s="227">
        <f>SUM(I8:I93)</f>
        <v>147857176</v>
      </c>
    </row>
    <row r="100" spans="1:16" x14ac:dyDescent="0.25">
      <c r="A100" s="235"/>
      <c r="B100" s="230"/>
      <c r="C100" s="240"/>
      <c r="D100" s="231"/>
      <c r="E100" s="237"/>
      <c r="F100" s="234"/>
      <c r="G100" s="420" t="s">
        <v>31</v>
      </c>
      <c r="H100" s="420"/>
      <c r="I100" s="240" t="str">
        <f>IF(J100&gt;0,"SALDO",IF(J100&lt;0,"PIUTANG",IF(J100=0,"LUNAS")))</f>
        <v>PIUTANG</v>
      </c>
      <c r="J100" s="227">
        <f>J99-J98</f>
        <v>-2636029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G100:H100"/>
    <mergeCell ref="G94:H94"/>
    <mergeCell ref="G95:H95"/>
    <mergeCell ref="G96:H96"/>
    <mergeCell ref="G97:H97"/>
    <mergeCell ref="G98:H98"/>
    <mergeCell ref="G99:H9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8" activePane="bottomLeft" state="frozen"/>
      <selection pane="bottomLeft" activeCell="B31" sqref="B3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532236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138</v>
      </c>
      <c r="D36" s="9">
        <f>SUM(D7:D35)</f>
        <v>14095426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1217000</v>
      </c>
      <c r="I36" s="77">
        <f>SUM(I7:I35)</f>
        <v>11894000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20" t="s">
        <v>12</v>
      </c>
      <c r="H38" s="420"/>
      <c r="I38" s="6"/>
      <c r="J38" s="13">
        <f>SUM(D7:D35)</f>
        <v>14095426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20" t="s">
        <v>13</v>
      </c>
      <c r="H39" s="420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20" t="s">
        <v>14</v>
      </c>
      <c r="H40" s="420"/>
      <c r="I40" s="15"/>
      <c r="J40" s="15">
        <f>J38-J39</f>
        <v>11209236</v>
      </c>
    </row>
    <row r="41" spans="1:17" x14ac:dyDescent="0.25">
      <c r="A41" s="4"/>
      <c r="B41" s="16"/>
      <c r="C41" s="40"/>
      <c r="D41" s="17"/>
      <c r="E41" s="7"/>
      <c r="F41" s="40"/>
      <c r="G41" s="420" t="s">
        <v>15</v>
      </c>
      <c r="H41" s="420"/>
      <c r="I41" s="7"/>
      <c r="J41" s="13">
        <f>SUM(H7:H35)</f>
        <v>1217000</v>
      </c>
    </row>
    <row r="42" spans="1:17" x14ac:dyDescent="0.25">
      <c r="A42" s="4"/>
      <c r="B42" s="16"/>
      <c r="C42" s="40"/>
      <c r="D42" s="17"/>
      <c r="E42" s="7"/>
      <c r="F42" s="40"/>
      <c r="G42" s="420" t="s">
        <v>16</v>
      </c>
      <c r="H42" s="420"/>
      <c r="I42" s="7"/>
      <c r="J42" s="13">
        <f>J40+J41</f>
        <v>12426236</v>
      </c>
    </row>
    <row r="43" spans="1:17" x14ac:dyDescent="0.25">
      <c r="A43" s="4"/>
      <c r="B43" s="16"/>
      <c r="C43" s="40"/>
      <c r="D43" s="17"/>
      <c r="E43" s="7"/>
      <c r="F43" s="40"/>
      <c r="G43" s="420" t="s">
        <v>5</v>
      </c>
      <c r="H43" s="420"/>
      <c r="I43" s="7"/>
      <c r="J43" s="13">
        <f>SUM(I7:I35)</f>
        <v>11894000</v>
      </c>
    </row>
    <row r="44" spans="1:17" x14ac:dyDescent="0.25">
      <c r="A44" s="4"/>
      <c r="B44" s="16"/>
      <c r="C44" s="40"/>
      <c r="D44" s="17"/>
      <c r="E44" s="7"/>
      <c r="F44" s="40"/>
      <c r="G44" s="420" t="s">
        <v>31</v>
      </c>
      <c r="H44" s="420"/>
      <c r="I44" s="3" t="str">
        <f>IF(J44&gt;0,"SALDO",IF(J44&lt;0,"PIUTANG",IF(J44=0,"LUNAS")))</f>
        <v>PIUTANG</v>
      </c>
      <c r="J44" s="13">
        <f>J43-J42</f>
        <v>-532236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4:H44"/>
    <mergeCell ref="G38:H38"/>
    <mergeCell ref="G39:H39"/>
    <mergeCell ref="G40:H40"/>
    <mergeCell ref="G41:H41"/>
    <mergeCell ref="G42:H42"/>
    <mergeCell ref="G43:H43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8" sqref="E18:E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2317210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311450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43521</v>
      </c>
      <c r="C8" s="281">
        <f>Bandros!I2</f>
        <v>2510390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2636029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ESP!A140</f>
        <v>43519</v>
      </c>
      <c r="C11" s="281">
        <f>ESP!I2</f>
        <v>11289692</v>
      </c>
      <c r="E11" s="289"/>
    </row>
    <row r="12" spans="1:5" s="267" customFormat="1" ht="18.75" customHeight="1" x14ac:dyDescent="0.25">
      <c r="A12" s="185" t="s">
        <v>200</v>
      </c>
      <c r="B12" s="184">
        <f>Yuan!A33</f>
        <v>43514</v>
      </c>
      <c r="C12" s="281">
        <f>Yuan!I2</f>
        <v>1999575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629255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532236</v>
      </c>
      <c r="E20" s="288"/>
    </row>
    <row r="21" spans="1:5" s="267" customFormat="1" ht="18.75" customHeight="1" x14ac:dyDescent="0.25">
      <c r="A21" s="185" t="s">
        <v>211</v>
      </c>
      <c r="B21" s="184">
        <v>43519</v>
      </c>
      <c r="C21" s="281">
        <f>'Sale ESP'!I2</f>
        <v>673410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26298087.5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2019-02-26T11:03:42Z</dcterms:modified>
</cp:coreProperties>
</file>