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Bentang!$A$1:$J$106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ST'!$A$5:$J$139</definedName>
    <definedName name="_xlnm.Print_Area" localSheetId="28">Widya!$A$1:$J$25</definedName>
    <definedName name="_xlnm.Print_Area" localSheetId="7">Yuan!$N$8:$N$56</definedName>
  </definedNames>
  <calcPr calcId="144525"/>
</workbook>
</file>

<file path=xl/calcChain.xml><?xml version="1.0" encoding="utf-8"?>
<calcChain xmlns="http://schemas.openxmlformats.org/spreadsheetml/2006/main">
  <c r="L2" i="35" l="1"/>
  <c r="L1" i="35"/>
  <c r="L2" i="2"/>
  <c r="L1" i="2"/>
  <c r="L2" i="58"/>
  <c r="L1" i="58"/>
  <c r="B20" i="15" l="1"/>
  <c r="B19" i="15"/>
  <c r="B18" i="15"/>
  <c r="B13" i="15"/>
  <c r="B12" i="15"/>
  <c r="L2" i="54"/>
  <c r="L1" i="54"/>
  <c r="L1" i="61" l="1"/>
  <c r="N3" i="64" l="1"/>
  <c r="N2" i="64"/>
  <c r="L2" i="64"/>
  <c r="L1" i="64"/>
  <c r="N1" i="64" s="1"/>
  <c r="M2" i="57" l="1"/>
  <c r="M1" i="57"/>
  <c r="L63" i="16" l="1"/>
  <c r="L29" i="56" l="1"/>
  <c r="M2" i="58" l="1"/>
  <c r="M1" i="58"/>
  <c r="B9" i="15" l="1"/>
  <c r="L3" i="58" l="1"/>
  <c r="L2" i="61" l="1"/>
  <c r="M115" i="57" l="1"/>
  <c r="M114" i="57"/>
  <c r="M113" i="57"/>
  <c r="O93" i="57"/>
  <c r="M95" i="57" l="1"/>
  <c r="M94" i="57"/>
  <c r="M93" i="57"/>
  <c r="L63" i="64" l="1"/>
  <c r="L62" i="64"/>
  <c r="L3" i="2" l="1"/>
  <c r="L25" i="56" l="1"/>
  <c r="M114" i="58" l="1"/>
  <c r="M113" i="58"/>
  <c r="L2" i="12" l="1"/>
  <c r="L1" i="12"/>
  <c r="I40" i="5" l="1"/>
  <c r="L3" i="64" l="1"/>
  <c r="J142" i="64"/>
  <c r="J141" i="64"/>
  <c r="N2" i="16" l="1"/>
  <c r="L23" i="56" l="1"/>
  <c r="M2" i="2" l="1"/>
  <c r="M1" i="2"/>
  <c r="N1" i="54" l="1"/>
  <c r="N2" i="54"/>
  <c r="L66" i="62" l="1"/>
  <c r="L678" i="63" l="1"/>
  <c r="L677" i="63"/>
  <c r="J146" i="64"/>
  <c r="J144" i="64"/>
  <c r="G139" i="64"/>
  <c r="F139" i="64"/>
  <c r="C139" i="64"/>
  <c r="J143" i="64" l="1"/>
  <c r="J145" i="64" s="1"/>
  <c r="J147" i="64" s="1"/>
  <c r="I2" i="64" s="1"/>
  <c r="C21" i="15" s="1"/>
  <c r="L679" i="63"/>
  <c r="I147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62" i="61" l="1"/>
  <c r="J60" i="61"/>
  <c r="J58" i="61"/>
  <c r="J57" i="61"/>
  <c r="F55" i="61"/>
  <c r="C55" i="61"/>
  <c r="J59" i="61" l="1"/>
  <c r="J61" i="61" s="1"/>
  <c r="J63" i="61" s="1"/>
  <c r="I6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92" i="58" l="1"/>
  <c r="J290" i="58"/>
  <c r="J288" i="58"/>
  <c r="J287" i="58"/>
  <c r="I285" i="58"/>
  <c r="H285" i="58"/>
  <c r="G285" i="58"/>
  <c r="F285" i="58"/>
  <c r="D285" i="58"/>
  <c r="C285" i="58"/>
  <c r="M3" i="58"/>
  <c r="N3" i="58" l="1"/>
  <c r="J289" i="58"/>
  <c r="J291" i="58" s="1"/>
  <c r="J293" i="58" s="1"/>
  <c r="I293" i="58" l="1"/>
  <c r="I2" i="58"/>
  <c r="C8" i="15" s="1"/>
  <c r="J196" i="57" l="1"/>
  <c r="J194" i="57"/>
  <c r="J192" i="57"/>
  <c r="J191" i="57"/>
  <c r="G189" i="57"/>
  <c r="F189" i="57"/>
  <c r="C189" i="57"/>
  <c r="J193" i="57" l="1"/>
  <c r="J195" i="57" s="1"/>
  <c r="J197" i="57" s="1"/>
  <c r="I19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05" i="55"/>
  <c r="J103" i="55"/>
  <c r="J101" i="55"/>
  <c r="J100" i="55"/>
  <c r="G98" i="55"/>
  <c r="F98" i="55"/>
  <c r="C98" i="55"/>
  <c r="M1" i="56" l="1"/>
  <c r="J102" i="55"/>
  <c r="J104" i="55" s="1"/>
  <c r="J106" i="55" s="1"/>
  <c r="I106" i="55" s="1"/>
  <c r="I2" i="55" l="1"/>
  <c r="C9" i="15" s="1"/>
  <c r="I42" i="30" l="1"/>
  <c r="I44" i="30"/>
  <c r="I37" i="18" l="1"/>
  <c r="I39" i="18"/>
  <c r="L3" i="12" l="1"/>
  <c r="B17" i="15" l="1"/>
  <c r="B14" i="15"/>
  <c r="J138" i="54" l="1"/>
  <c r="J136" i="54"/>
  <c r="J134" i="54"/>
  <c r="J133" i="54"/>
  <c r="I131" i="54"/>
  <c r="H131" i="54"/>
  <c r="G131" i="54"/>
  <c r="F131" i="54"/>
  <c r="D131" i="54"/>
  <c r="C131" i="54"/>
  <c r="J135" i="54" l="1"/>
  <c r="J137" i="54" s="1"/>
  <c r="J139" i="54" s="1"/>
  <c r="I2" i="54" s="1"/>
  <c r="C5" i="15" s="1"/>
  <c r="L3" i="54"/>
  <c r="N3" i="54" s="1"/>
  <c r="I139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0" i="2" l="1"/>
  <c r="I25" i="2"/>
  <c r="H25" i="2"/>
  <c r="G25" i="2"/>
  <c r="F2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7" i="16"/>
  <c r="J75" i="16"/>
  <c r="J73" i="16"/>
  <c r="J72" i="16"/>
  <c r="F70" i="16"/>
  <c r="C70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100" i="12"/>
  <c r="J98" i="12"/>
  <c r="J96" i="12"/>
  <c r="J95" i="12"/>
  <c r="F93" i="12"/>
  <c r="C9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2" i="2"/>
  <c r="J28" i="2"/>
  <c r="C25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4" i="16"/>
  <c r="J76" i="16" s="1"/>
  <c r="J78" i="16" s="1"/>
  <c r="I78" i="16" s="1"/>
  <c r="J55" i="11"/>
  <c r="J57" i="11" s="1"/>
  <c r="J59" i="11" s="1"/>
  <c r="J59" i="34"/>
  <c r="I2" i="21"/>
  <c r="I59" i="21"/>
  <c r="J122" i="20"/>
  <c r="J124" i="20" s="1"/>
  <c r="J126" i="20" s="1"/>
  <c r="I2" i="20" s="1"/>
  <c r="J97" i="12"/>
  <c r="J99" i="12" s="1"/>
  <c r="J10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1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5" i="2"/>
  <c r="J27" i="2"/>
  <c r="J29" i="2"/>
  <c r="J31" i="2" s="1"/>
  <c r="J33" i="2" s="1"/>
  <c r="I33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charset val="1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charset val="1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charset val="1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charset val="1"/>
          </rPr>
          <t xml:space="preserve"> PEND
TRSF E-BANKING CR
1203/FTSCY/WS95011
5215770.00
Inficlo Bandros
TIKA KARTIKA SARI
0000
5,215,770.00
CR
236,719,051.88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charset val="1"/>
          </rPr>
          <t xml:space="preserve"> PEND
TRSF E-BANKING CR
03/12 95031
PELUNASAN INFCL N
BCLLY
YUAN PERDANA
0000
3,062,665.00
CR
229,767,383.88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charset val="1"/>
          </rPr>
          <t xml:space="preserve"> PEND
TRSF E-BANKING CR
03/10 95031
TRANPER
YAN YAN HERYANA
0000
1,195,015.00
CR
231,785,625.88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charset val="1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<sst xmlns="http://schemas.openxmlformats.org/spreadsheetml/2006/main" count="2278" uniqueCount="304">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</sst>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39"/>
  <sheetViews>
    <sheetView zoomScaleNormal="100" workbookViewId="0">
      <pane ySplit="7" topLeftCell="A119" activePane="bottomLeft" state="frozen"/>
      <selection pane="bottomLeft" activeCell="B126" sqref="B12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SUM(D113:D122)</f>
        <v>8302485</v>
      </c>
      <c r="M1" s="238">
        <v>8474598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J139*-1</f>
        <v>9715310</v>
      </c>
      <c r="J2" s="218"/>
      <c r="L2" s="276">
        <f>SUM(G113:G122)</f>
        <v>876565</v>
      </c>
      <c r="M2" s="238">
        <v>1074615</v>
      </c>
      <c r="N2" s="238">
        <f>L2-M2</f>
        <v>-198050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7425920</v>
      </c>
      <c r="M3" s="238">
        <f>M1-M2</f>
        <v>7399983</v>
      </c>
      <c r="N3" s="238">
        <f>L3-M3</f>
        <v>25937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98">
        <v>43528</v>
      </c>
      <c r="B113" s="99">
        <v>19001967</v>
      </c>
      <c r="C113" s="412">
        <v>28</v>
      </c>
      <c r="D113" s="34">
        <v>2519995</v>
      </c>
      <c r="E113" s="101" t="s">
        <v>281</v>
      </c>
      <c r="F113" s="100">
        <v>3</v>
      </c>
      <c r="G113" s="34">
        <v>273275</v>
      </c>
      <c r="H113" s="101"/>
      <c r="I113" s="102"/>
      <c r="J113" s="34"/>
    </row>
    <row r="114" spans="1:10" ht="15.75" customHeight="1" x14ac:dyDescent="0.25">
      <c r="A114" s="98">
        <v>43528</v>
      </c>
      <c r="B114" s="99">
        <v>19001998</v>
      </c>
      <c r="C114" s="412">
        <v>7</v>
      </c>
      <c r="D114" s="34">
        <v>658835</v>
      </c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>
        <v>43529</v>
      </c>
      <c r="B115" s="99">
        <v>19002053</v>
      </c>
      <c r="C115" s="412">
        <v>14</v>
      </c>
      <c r="D115" s="34">
        <v>1402270</v>
      </c>
      <c r="E115" s="101" t="s">
        <v>283</v>
      </c>
      <c r="F115" s="100">
        <v>2</v>
      </c>
      <c r="G115" s="34">
        <v>95795</v>
      </c>
      <c r="H115" s="101"/>
      <c r="I115" s="102"/>
      <c r="J115" s="34"/>
    </row>
    <row r="116" spans="1:10" ht="15.75" customHeight="1" x14ac:dyDescent="0.25">
      <c r="A116" s="98">
        <v>43529</v>
      </c>
      <c r="B116" s="99">
        <v>19002065</v>
      </c>
      <c r="C116" s="412">
        <v>1</v>
      </c>
      <c r="D116" s="34">
        <v>48960</v>
      </c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>
        <v>43530</v>
      </c>
      <c r="B117" s="99">
        <v>19002107</v>
      </c>
      <c r="C117" s="412">
        <v>6</v>
      </c>
      <c r="D117" s="34">
        <v>573410</v>
      </c>
      <c r="E117" s="101" t="s">
        <v>290</v>
      </c>
      <c r="F117" s="100">
        <v>1</v>
      </c>
      <c r="G117" s="34">
        <v>132005</v>
      </c>
      <c r="H117" s="101"/>
      <c r="I117" s="102"/>
      <c r="J117" s="34"/>
    </row>
    <row r="118" spans="1:10" ht="15.75" customHeight="1" x14ac:dyDescent="0.25">
      <c r="A118" s="98">
        <v>43530</v>
      </c>
      <c r="B118" s="99">
        <v>19002121</v>
      </c>
      <c r="C118" s="412">
        <v>3</v>
      </c>
      <c r="D118" s="34">
        <v>288150</v>
      </c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>
        <v>43532</v>
      </c>
      <c r="B119" s="99">
        <v>19002222</v>
      </c>
      <c r="C119" s="412">
        <v>11</v>
      </c>
      <c r="D119" s="34">
        <v>974100</v>
      </c>
      <c r="E119" s="101" t="s">
        <v>297</v>
      </c>
      <c r="F119" s="100">
        <v>4</v>
      </c>
      <c r="G119" s="34">
        <v>375490</v>
      </c>
      <c r="H119" s="101"/>
      <c r="I119" s="102"/>
      <c r="J119" s="34"/>
    </row>
    <row r="120" spans="1:10" ht="15.75" customHeight="1" x14ac:dyDescent="0.25">
      <c r="A120" s="98">
        <v>43532</v>
      </c>
      <c r="B120" s="99">
        <v>19002246</v>
      </c>
      <c r="C120" s="412">
        <v>8</v>
      </c>
      <c r="D120" s="34">
        <v>745280</v>
      </c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>
        <v>43533</v>
      </c>
      <c r="B121" s="99">
        <v>19002298</v>
      </c>
      <c r="C121" s="412">
        <v>9</v>
      </c>
      <c r="D121" s="34">
        <v>814555</v>
      </c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>
        <v>43533</v>
      </c>
      <c r="B122" s="99">
        <v>19002311</v>
      </c>
      <c r="C122" s="412">
        <v>3</v>
      </c>
      <c r="D122" s="34">
        <v>276930</v>
      </c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>
        <v>43535</v>
      </c>
      <c r="B123" s="99">
        <v>19002420</v>
      </c>
      <c r="C123" s="412">
        <v>12</v>
      </c>
      <c r="D123" s="34">
        <v>1211675</v>
      </c>
      <c r="E123" s="101" t="s">
        <v>301</v>
      </c>
      <c r="F123" s="100">
        <v>1</v>
      </c>
      <c r="G123" s="34">
        <v>88570</v>
      </c>
      <c r="H123" s="101"/>
      <c r="I123" s="102"/>
      <c r="J123" s="34"/>
    </row>
    <row r="124" spans="1:10" ht="15.75" customHeight="1" x14ac:dyDescent="0.25">
      <c r="A124" s="98">
        <v>43535</v>
      </c>
      <c r="B124" s="99">
        <v>19002442</v>
      </c>
      <c r="C124" s="412">
        <v>3</v>
      </c>
      <c r="D124" s="34">
        <v>247945</v>
      </c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>
        <v>43536</v>
      </c>
      <c r="B125" s="99">
        <v>19002488</v>
      </c>
      <c r="C125" s="412">
        <v>4</v>
      </c>
      <c r="D125" s="34">
        <v>307870</v>
      </c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>
        <v>43536</v>
      </c>
      <c r="B126" s="99">
        <v>19002499</v>
      </c>
      <c r="C126" s="412">
        <v>6</v>
      </c>
      <c r="D126" s="34">
        <v>610470</v>
      </c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2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2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2"/>
      <c r="D129" s="34"/>
      <c r="E129" s="101"/>
      <c r="F129" s="100"/>
      <c r="G129" s="34"/>
      <c r="H129" s="101"/>
      <c r="I129" s="102"/>
      <c r="J129" s="34"/>
    </row>
    <row r="130" spans="1:10" x14ac:dyDescent="0.25">
      <c r="A130" s="235"/>
      <c r="B130" s="234"/>
      <c r="C130" s="12"/>
      <c r="D130" s="236"/>
      <c r="E130" s="237"/>
      <c r="F130" s="240"/>
      <c r="G130" s="236"/>
      <c r="H130" s="237"/>
      <c r="I130" s="239"/>
      <c r="J130" s="236"/>
    </row>
    <row r="131" spans="1:10" x14ac:dyDescent="0.25">
      <c r="A131" s="235"/>
      <c r="B131" s="223" t="s">
        <v>11</v>
      </c>
      <c r="C131" s="229">
        <f>SUM(C8:C130)</f>
        <v>725</v>
      </c>
      <c r="D131" s="224">
        <f>SUM(D8:D130)</f>
        <v>66932623</v>
      </c>
      <c r="E131" s="223" t="s">
        <v>11</v>
      </c>
      <c r="F131" s="232">
        <f>SUM(F8:F130)</f>
        <v>65</v>
      </c>
      <c r="G131" s="224">
        <f>SUM(G8:G130)</f>
        <v>6391505</v>
      </c>
      <c r="H131" s="232">
        <f>SUM(H8:H130)</f>
        <v>0</v>
      </c>
      <c r="I131" s="232">
        <f>SUM(I8:I130)</f>
        <v>50825808</v>
      </c>
      <c r="J131" s="5"/>
    </row>
    <row r="132" spans="1:10" x14ac:dyDescent="0.25">
      <c r="A132" s="235"/>
      <c r="B132" s="223"/>
      <c r="C132" s="229"/>
      <c r="D132" s="224"/>
      <c r="E132" s="223"/>
      <c r="F132" s="232"/>
      <c r="G132" s="224"/>
      <c r="H132" s="232"/>
      <c r="I132" s="232"/>
      <c r="J132" s="5"/>
    </row>
    <row r="133" spans="1:10" x14ac:dyDescent="0.25">
      <c r="A133" s="225"/>
      <c r="B133" s="226"/>
      <c r="C133" s="12"/>
      <c r="D133" s="236"/>
      <c r="E133" s="223"/>
      <c r="F133" s="240"/>
      <c r="G133" s="414" t="s">
        <v>12</v>
      </c>
      <c r="H133" s="414"/>
      <c r="I133" s="239"/>
      <c r="J133" s="227">
        <f>SUM(D8:D130)</f>
        <v>66932623</v>
      </c>
    </row>
    <row r="134" spans="1:10" x14ac:dyDescent="0.25">
      <c r="A134" s="235"/>
      <c r="B134" s="234"/>
      <c r="C134" s="12"/>
      <c r="D134" s="236"/>
      <c r="E134" s="237"/>
      <c r="F134" s="240"/>
      <c r="G134" s="414" t="s">
        <v>13</v>
      </c>
      <c r="H134" s="414"/>
      <c r="I134" s="239"/>
      <c r="J134" s="227">
        <f>SUM(G8:G130)</f>
        <v>6391505</v>
      </c>
    </row>
    <row r="135" spans="1:10" x14ac:dyDescent="0.25">
      <c r="A135" s="228"/>
      <c r="B135" s="237"/>
      <c r="C135" s="12"/>
      <c r="D135" s="236"/>
      <c r="E135" s="237"/>
      <c r="F135" s="240"/>
      <c r="G135" s="414" t="s">
        <v>14</v>
      </c>
      <c r="H135" s="414"/>
      <c r="I135" s="41"/>
      <c r="J135" s="229">
        <f>J133-J134</f>
        <v>60541118</v>
      </c>
    </row>
    <row r="136" spans="1:10" x14ac:dyDescent="0.25">
      <c r="A136" s="235"/>
      <c r="B136" s="230"/>
      <c r="C136" s="12"/>
      <c r="D136" s="231"/>
      <c r="E136" s="237"/>
      <c r="F136" s="240"/>
      <c r="G136" s="414" t="s">
        <v>15</v>
      </c>
      <c r="H136" s="414"/>
      <c r="I136" s="239"/>
      <c r="J136" s="227">
        <f>SUM(H8:H130)</f>
        <v>0</v>
      </c>
    </row>
    <row r="137" spans="1:10" x14ac:dyDescent="0.25">
      <c r="A137" s="235"/>
      <c r="B137" s="230"/>
      <c r="C137" s="12"/>
      <c r="D137" s="231"/>
      <c r="E137" s="237"/>
      <c r="F137" s="240"/>
      <c r="G137" s="414" t="s">
        <v>16</v>
      </c>
      <c r="H137" s="414"/>
      <c r="I137" s="239"/>
      <c r="J137" s="227">
        <f>J135+J136</f>
        <v>60541118</v>
      </c>
    </row>
    <row r="138" spans="1:10" x14ac:dyDescent="0.25">
      <c r="A138" s="235"/>
      <c r="B138" s="230"/>
      <c r="C138" s="12"/>
      <c r="D138" s="231"/>
      <c r="E138" s="237"/>
      <c r="F138" s="240"/>
      <c r="G138" s="414" t="s">
        <v>5</v>
      </c>
      <c r="H138" s="414"/>
      <c r="I138" s="239"/>
      <c r="J138" s="227">
        <f>SUM(I8:I130)</f>
        <v>50825808</v>
      </c>
    </row>
    <row r="139" spans="1:10" x14ac:dyDescent="0.25">
      <c r="A139" s="235"/>
      <c r="B139" s="230"/>
      <c r="C139" s="12"/>
      <c r="D139" s="231"/>
      <c r="E139" s="237"/>
      <c r="F139" s="240"/>
      <c r="G139" s="414" t="s">
        <v>31</v>
      </c>
      <c r="H139" s="414"/>
      <c r="I139" s="240" t="str">
        <f>IF(J139&gt;0,"SALDO",IF(J139&lt;0,"PIUTANG",IF(J139=0,"LUNAS")))</f>
        <v>PIUTANG</v>
      </c>
      <c r="J139" s="227">
        <f>J138-J137</f>
        <v>-9715310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9:H139"/>
    <mergeCell ref="G133:H133"/>
    <mergeCell ref="G134:H134"/>
    <mergeCell ref="G135:H135"/>
    <mergeCell ref="G136:H136"/>
    <mergeCell ref="G137:H137"/>
    <mergeCell ref="G138:H138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3"/>
  <sheetViews>
    <sheetView workbookViewId="0">
      <pane ySplit="7" topLeftCell="A20" activePane="bottomLeft" state="frozen"/>
      <selection pane="bottomLeft" activeCell="B23" sqref="B2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SUM(D16:D22)</f>
        <v>1489923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J33*-1</f>
        <v>1336780</v>
      </c>
      <c r="J2" s="20"/>
      <c r="L2" s="277">
        <f>SUM(G16:G22)</f>
        <v>588998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900925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208080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>
        <v>43528</v>
      </c>
      <c r="B21" s="234">
        <v>19002001</v>
      </c>
      <c r="C21" s="240">
        <v>4</v>
      </c>
      <c r="D21" s="236">
        <v>427805</v>
      </c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2">
        <v>43532</v>
      </c>
      <c r="B22" s="234">
        <v>19002254</v>
      </c>
      <c r="C22" s="240">
        <v>1</v>
      </c>
      <c r="D22" s="236">
        <v>112965</v>
      </c>
      <c r="E22" s="237" t="s">
        <v>298</v>
      </c>
      <c r="F22" s="240">
        <v>2</v>
      </c>
      <c r="G22" s="236">
        <v>251515</v>
      </c>
      <c r="H22" s="239"/>
      <c r="I22" s="239"/>
      <c r="J22" s="23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x14ac:dyDescent="0.25">
      <c r="A24" s="162"/>
      <c r="B24" s="3"/>
      <c r="C24" s="40"/>
      <c r="D24" s="6"/>
      <c r="E24" s="7"/>
      <c r="F24" s="40"/>
      <c r="G24" s="6"/>
      <c r="H24" s="39"/>
      <c r="I24" s="39"/>
      <c r="J24" s="6"/>
    </row>
    <row r="25" spans="1:18" x14ac:dyDescent="0.25">
      <c r="A25" s="162"/>
      <c r="B25" s="8" t="s">
        <v>11</v>
      </c>
      <c r="C25" s="77">
        <f>SUM(C8:C24)</f>
        <v>28</v>
      </c>
      <c r="D25" s="9">
        <f>SUM(D8:D24)</f>
        <v>3112454</v>
      </c>
      <c r="E25" s="8" t="s">
        <v>11</v>
      </c>
      <c r="F25" s="77">
        <f>SUM(F8:F24)</f>
        <v>5</v>
      </c>
      <c r="G25" s="5">
        <f>SUM(G8:G24)</f>
        <v>588998</v>
      </c>
      <c r="H25" s="40">
        <f>SUM(H8:H24)</f>
        <v>0</v>
      </c>
      <c r="I25" s="40">
        <f>SUM(I8:I24)</f>
        <v>1186676</v>
      </c>
      <c r="J25" s="5"/>
    </row>
    <row r="26" spans="1:18" x14ac:dyDescent="0.25">
      <c r="A26" s="162"/>
      <c r="B26" s="8"/>
      <c r="C26" s="77"/>
      <c r="D26" s="9"/>
      <c r="E26" s="8"/>
      <c r="F26" s="77"/>
      <c r="G26" s="5"/>
      <c r="H26" s="40"/>
      <c r="I26" s="40"/>
      <c r="J26" s="5"/>
    </row>
    <row r="27" spans="1:18" x14ac:dyDescent="0.25">
      <c r="A27" s="163"/>
      <c r="B27" s="11"/>
      <c r="C27" s="40"/>
      <c r="D27" s="6"/>
      <c r="E27" s="8"/>
      <c r="F27" s="40"/>
      <c r="G27" s="414" t="s">
        <v>12</v>
      </c>
      <c r="H27" s="414"/>
      <c r="I27" s="39"/>
      <c r="J27" s="13">
        <f>SUM(D8:D24)</f>
        <v>3112454</v>
      </c>
    </row>
    <row r="28" spans="1:18" x14ac:dyDescent="0.25">
      <c r="A28" s="162"/>
      <c r="B28" s="3"/>
      <c r="C28" s="40"/>
      <c r="D28" s="6"/>
      <c r="E28" s="7"/>
      <c r="F28" s="40"/>
      <c r="G28" s="414" t="s">
        <v>13</v>
      </c>
      <c r="H28" s="414"/>
      <c r="I28" s="39"/>
      <c r="J28" s="13">
        <f>SUM(G8:G24)</f>
        <v>588998</v>
      </c>
    </row>
    <row r="29" spans="1:18" x14ac:dyDescent="0.25">
      <c r="A29" s="164"/>
      <c r="B29" s="7"/>
      <c r="C29" s="40"/>
      <c r="D29" s="6"/>
      <c r="E29" s="7"/>
      <c r="F29" s="40"/>
      <c r="G29" s="414" t="s">
        <v>14</v>
      </c>
      <c r="H29" s="414"/>
      <c r="I29" s="41"/>
      <c r="J29" s="15">
        <f>J27-J28</f>
        <v>2523456</v>
      </c>
    </row>
    <row r="30" spans="1:18" x14ac:dyDescent="0.25">
      <c r="A30" s="162"/>
      <c r="B30" s="16"/>
      <c r="C30" s="40"/>
      <c r="D30" s="17"/>
      <c r="E30" s="7"/>
      <c r="F30" s="40"/>
      <c r="G30" s="414" t="s">
        <v>15</v>
      </c>
      <c r="H30" s="414"/>
      <c r="I30" s="39"/>
      <c r="J30" s="13">
        <f>SUM(H8:H24)</f>
        <v>0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4" t="s">
        <v>16</v>
      </c>
      <c r="H31" s="414"/>
      <c r="I31" s="39"/>
      <c r="J31" s="13">
        <f>J29+J30</f>
        <v>2523456</v>
      </c>
      <c r="K31"/>
      <c r="L31"/>
      <c r="M31"/>
      <c r="N31"/>
      <c r="O31"/>
      <c r="P31"/>
      <c r="Q31"/>
      <c r="R31"/>
    </row>
    <row r="32" spans="1:18" x14ac:dyDescent="0.25">
      <c r="A32" s="162"/>
      <c r="B32" s="16"/>
      <c r="C32" s="40"/>
      <c r="D32" s="17"/>
      <c r="E32" s="7"/>
      <c r="F32" s="40"/>
      <c r="G32" s="414" t="s">
        <v>5</v>
      </c>
      <c r="H32" s="414"/>
      <c r="I32" s="39"/>
      <c r="J32" s="13">
        <f>SUM(I8:I24)</f>
        <v>1186676</v>
      </c>
      <c r="K32"/>
      <c r="L32"/>
      <c r="M32"/>
      <c r="N32"/>
      <c r="O32"/>
      <c r="P32"/>
      <c r="Q32"/>
      <c r="R32"/>
    </row>
    <row r="33" spans="1:18" x14ac:dyDescent="0.25">
      <c r="A33" s="162"/>
      <c r="B33" s="16"/>
      <c r="C33" s="40"/>
      <c r="D33" s="17"/>
      <c r="E33" s="7"/>
      <c r="F33" s="40"/>
      <c r="G33" s="414" t="s">
        <v>31</v>
      </c>
      <c r="H33" s="414"/>
      <c r="I33" s="40" t="str">
        <f>IF(J33&gt;0,"SALDO",IF(J33&lt;0,"PIUTANG",IF(J33=0,"LUNAS")))</f>
        <v>PIUTANG</v>
      </c>
      <c r="J33" s="13">
        <f>J32-J31</f>
        <v>-1336780</v>
      </c>
      <c r="K33"/>
      <c r="L33"/>
      <c r="M33"/>
      <c r="N33"/>
      <c r="O33"/>
      <c r="P33"/>
      <c r="Q33"/>
      <c r="R33"/>
    </row>
  </sheetData>
  <mergeCells count="15">
    <mergeCell ref="G32:H32"/>
    <mergeCell ref="G33:H33"/>
    <mergeCell ref="G27:H27"/>
    <mergeCell ref="G28:H28"/>
    <mergeCell ref="G29:H29"/>
    <mergeCell ref="G30:H30"/>
    <mergeCell ref="G31:H3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93"/>
  <sheetViews>
    <sheetView workbookViewId="0">
      <pane ySplit="7" topLeftCell="A273" activePane="bottomLeft" state="frozen"/>
      <selection pane="bottomLeft" activeCell="B281" sqref="B28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SUM(D266:D269)</f>
        <v>1568590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J293*-1</f>
        <v>3521550</v>
      </c>
      <c r="J2" s="218"/>
      <c r="L2" s="219">
        <f>SUM(G266:G269)</f>
        <v>514250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1054340</v>
      </c>
      <c r="M3" s="219">
        <f>M1-M2</f>
        <v>1369830</v>
      </c>
      <c r="N3" s="219">
        <f>L3+M3</f>
        <v>2424170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98">
        <v>43536</v>
      </c>
      <c r="B276" s="99">
        <v>19002461</v>
      </c>
      <c r="C276" s="412">
        <v>10</v>
      </c>
      <c r="D276" s="34">
        <v>1103810</v>
      </c>
      <c r="E276" s="99" t="s">
        <v>302</v>
      </c>
      <c r="F276" s="100">
        <v>3</v>
      </c>
      <c r="G276" s="34">
        <v>220235</v>
      </c>
      <c r="H276" s="102"/>
      <c r="I276" s="102"/>
      <c r="J276" s="34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98">
        <v>43536</v>
      </c>
      <c r="B277" s="99">
        <v>19002472</v>
      </c>
      <c r="C277" s="412">
        <v>7</v>
      </c>
      <c r="D277" s="34">
        <v>848640</v>
      </c>
      <c r="E277" s="99"/>
      <c r="F277" s="100"/>
      <c r="G277" s="34"/>
      <c r="H277" s="102"/>
      <c r="I277" s="102"/>
      <c r="J277" s="34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98">
        <v>43536</v>
      </c>
      <c r="B278" s="99">
        <v>19002476</v>
      </c>
      <c r="C278" s="412">
        <v>4</v>
      </c>
      <c r="D278" s="34">
        <v>522410</v>
      </c>
      <c r="E278" s="99"/>
      <c r="F278" s="100"/>
      <c r="G278" s="34"/>
      <c r="H278" s="102"/>
      <c r="I278" s="102"/>
      <c r="J278" s="34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98">
        <v>43536</v>
      </c>
      <c r="B279" s="99">
        <v>19002486</v>
      </c>
      <c r="C279" s="412">
        <v>5</v>
      </c>
      <c r="D279" s="34">
        <v>568990</v>
      </c>
      <c r="E279" s="99"/>
      <c r="F279" s="100"/>
      <c r="G279" s="34"/>
      <c r="H279" s="102"/>
      <c r="I279" s="102"/>
      <c r="J279" s="34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98">
        <v>43536</v>
      </c>
      <c r="B280" s="99">
        <v>19002495</v>
      </c>
      <c r="C280" s="412">
        <v>4</v>
      </c>
      <c r="D280" s="34">
        <v>459765</v>
      </c>
      <c r="E280" s="99"/>
      <c r="F280" s="100"/>
      <c r="G280" s="34"/>
      <c r="H280" s="102"/>
      <c r="I280" s="102"/>
      <c r="J280" s="34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98">
        <v>43536</v>
      </c>
      <c r="B281" s="99">
        <v>19002505</v>
      </c>
      <c r="C281" s="412">
        <v>3</v>
      </c>
      <c r="D281" s="34">
        <v>238170</v>
      </c>
      <c r="E281" s="99"/>
      <c r="F281" s="100"/>
      <c r="G281" s="34"/>
      <c r="H281" s="102"/>
      <c r="I281" s="102"/>
      <c r="J281" s="34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98"/>
      <c r="B282" s="99"/>
      <c r="C282" s="412"/>
      <c r="D282" s="34"/>
      <c r="E282" s="99"/>
      <c r="F282" s="100"/>
      <c r="G282" s="34"/>
      <c r="H282" s="102"/>
      <c r="I282" s="102"/>
      <c r="J282" s="34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98"/>
      <c r="B283" s="99"/>
      <c r="C283" s="412"/>
      <c r="D283" s="34"/>
      <c r="E283" s="99"/>
      <c r="F283" s="100"/>
      <c r="G283" s="34"/>
      <c r="H283" s="102"/>
      <c r="I283" s="102"/>
      <c r="J283" s="34"/>
      <c r="K283" s="138"/>
      <c r="L283" s="138"/>
      <c r="M283" s="138"/>
      <c r="N283" s="138"/>
      <c r="O283" s="138"/>
      <c r="P283" s="138"/>
      <c r="Q283" s="138"/>
      <c r="R283" s="138"/>
    </row>
    <row r="284" spans="1:18" x14ac:dyDescent="0.25">
      <c r="A284" s="235"/>
      <c r="B284" s="234"/>
      <c r="C284" s="240"/>
      <c r="D284" s="236"/>
      <c r="E284" s="234"/>
      <c r="F284" s="240"/>
      <c r="G284" s="236"/>
      <c r="H284" s="239"/>
      <c r="I284" s="239"/>
      <c r="J284" s="236"/>
    </row>
    <row r="285" spans="1:18" s="218" customFormat="1" x14ac:dyDescent="0.25">
      <c r="A285" s="226"/>
      <c r="B285" s="223" t="s">
        <v>11</v>
      </c>
      <c r="C285" s="232">
        <f>SUM(C8:C284)</f>
        <v>2925</v>
      </c>
      <c r="D285" s="224">
        <f>SUM(D8:D284)</f>
        <v>314780631</v>
      </c>
      <c r="E285" s="223" t="s">
        <v>11</v>
      </c>
      <c r="F285" s="232">
        <f>SUM(F8:F284)</f>
        <v>292</v>
      </c>
      <c r="G285" s="224">
        <f>SUM(G8:G284)</f>
        <v>31776633</v>
      </c>
      <c r="H285" s="232">
        <f>SUM(H8:H284)</f>
        <v>0</v>
      </c>
      <c r="I285" s="232">
        <f>SUM(I8:I284)</f>
        <v>279482448</v>
      </c>
      <c r="J285" s="224"/>
      <c r="K285" s="220"/>
      <c r="L285" s="220"/>
      <c r="M285" s="220"/>
      <c r="N285" s="220"/>
      <c r="O285" s="220"/>
      <c r="P285" s="220"/>
      <c r="Q285" s="220"/>
      <c r="R285" s="220"/>
    </row>
    <row r="286" spans="1:18" s="218" customFormat="1" x14ac:dyDescent="0.25">
      <c r="A286" s="226"/>
      <c r="B286" s="223"/>
      <c r="C286" s="232"/>
      <c r="D286" s="224"/>
      <c r="E286" s="223"/>
      <c r="F286" s="232"/>
      <c r="G286" s="224"/>
      <c r="H286" s="232"/>
      <c r="I286" s="232"/>
      <c r="J286" s="224"/>
      <c r="K286" s="220"/>
      <c r="M286" s="220"/>
      <c r="N286" s="220"/>
      <c r="O286" s="220"/>
      <c r="P286" s="220"/>
      <c r="Q286" s="220"/>
      <c r="R286" s="220"/>
    </row>
    <row r="287" spans="1:18" x14ac:dyDescent="0.25">
      <c r="A287" s="225"/>
      <c r="B287" s="226"/>
      <c r="C287" s="240"/>
      <c r="D287" s="236"/>
      <c r="E287" s="223"/>
      <c r="F287" s="240"/>
      <c r="G287" s="429" t="s">
        <v>12</v>
      </c>
      <c r="H287" s="430"/>
      <c r="I287" s="236"/>
      <c r="J287" s="227">
        <f>SUM(D8:D284)</f>
        <v>314780631</v>
      </c>
      <c r="P287" s="220"/>
      <c r="Q287" s="220"/>
      <c r="R287" s="233"/>
    </row>
    <row r="288" spans="1:18" x14ac:dyDescent="0.25">
      <c r="A288" s="235"/>
      <c r="B288" s="234"/>
      <c r="C288" s="240"/>
      <c r="D288" s="236"/>
      <c r="E288" s="234"/>
      <c r="F288" s="240"/>
      <c r="G288" s="429" t="s">
        <v>13</v>
      </c>
      <c r="H288" s="430"/>
      <c r="I288" s="237"/>
      <c r="J288" s="227">
        <f>SUM(G8:G284)</f>
        <v>31776633</v>
      </c>
      <c r="R288" s="233"/>
    </row>
    <row r="289" spans="1:18" x14ac:dyDescent="0.25">
      <c r="A289" s="228"/>
      <c r="B289" s="237"/>
      <c r="C289" s="240"/>
      <c r="D289" s="236"/>
      <c r="E289" s="234"/>
      <c r="F289" s="240"/>
      <c r="G289" s="429" t="s">
        <v>14</v>
      </c>
      <c r="H289" s="430"/>
      <c r="I289" s="229"/>
      <c r="J289" s="229">
        <f>J287-J288</f>
        <v>283003998</v>
      </c>
      <c r="L289" s="220"/>
      <c r="R289" s="233"/>
    </row>
    <row r="290" spans="1:18" x14ac:dyDescent="0.25">
      <c r="A290" s="235"/>
      <c r="B290" s="230"/>
      <c r="C290" s="240"/>
      <c r="D290" s="231"/>
      <c r="E290" s="234"/>
      <c r="F290" s="240"/>
      <c r="G290" s="429" t="s">
        <v>15</v>
      </c>
      <c r="H290" s="430"/>
      <c r="I290" s="237"/>
      <c r="J290" s="227">
        <f>SUM(H8:H284)</f>
        <v>0</v>
      </c>
      <c r="R290" s="233"/>
    </row>
    <row r="291" spans="1:18" x14ac:dyDescent="0.25">
      <c r="A291" s="235"/>
      <c r="B291" s="230"/>
      <c r="C291" s="240"/>
      <c r="D291" s="231"/>
      <c r="E291" s="234"/>
      <c r="F291" s="240"/>
      <c r="G291" s="429" t="s">
        <v>16</v>
      </c>
      <c r="H291" s="430"/>
      <c r="I291" s="237"/>
      <c r="J291" s="227">
        <f>J289+J290</f>
        <v>283003998</v>
      </c>
      <c r="R291" s="233"/>
    </row>
    <row r="292" spans="1:18" x14ac:dyDescent="0.25">
      <c r="A292" s="235"/>
      <c r="B292" s="230"/>
      <c r="C292" s="240"/>
      <c r="D292" s="231"/>
      <c r="E292" s="234"/>
      <c r="F292" s="240"/>
      <c r="G292" s="429" t="s">
        <v>5</v>
      </c>
      <c r="H292" s="430"/>
      <c r="I292" s="237"/>
      <c r="J292" s="227">
        <f>SUM(I8:I284)</f>
        <v>279482448</v>
      </c>
      <c r="R292" s="233"/>
    </row>
    <row r="293" spans="1:18" x14ac:dyDescent="0.25">
      <c r="A293" s="235"/>
      <c r="B293" s="230"/>
      <c r="C293" s="240"/>
      <c r="D293" s="231"/>
      <c r="E293" s="234"/>
      <c r="F293" s="240"/>
      <c r="G293" s="429" t="s">
        <v>31</v>
      </c>
      <c r="H293" s="430"/>
      <c r="I293" s="234" t="str">
        <f>IF(J293&gt;0,"SALDO",IF(J293&lt;0,"PIUTANG",IF(J293=0,"LUNAS")))</f>
        <v>PIUTANG</v>
      </c>
      <c r="J293" s="227">
        <f>J292-J291</f>
        <v>-3521550</v>
      </c>
      <c r="R293" s="233"/>
    </row>
  </sheetData>
  <mergeCells count="13">
    <mergeCell ref="G293:H293"/>
    <mergeCell ref="G287:H287"/>
    <mergeCell ref="G288:H288"/>
    <mergeCell ref="G289:H289"/>
    <mergeCell ref="G290:H290"/>
    <mergeCell ref="G291:H291"/>
    <mergeCell ref="G292:H29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03"/>
  <sheetViews>
    <sheetView zoomScale="85" zoomScaleNormal="85" workbookViewId="0">
      <pane ySplit="7" topLeftCell="A171" activePane="bottomLeft" state="frozen"/>
      <selection pane="bottomLeft" activeCell="E180" sqref="E1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SUM(D155:D173)</f>
        <v>32942962</v>
      </c>
      <c r="N1" s="219">
        <v>13820101</v>
      </c>
      <c r="O1" s="219">
        <f>N1-M1</f>
        <v>-19122861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J197*-1</f>
        <v>16727982</v>
      </c>
      <c r="J2" s="218"/>
      <c r="M2" s="219">
        <f>SUM(G155:G173)</f>
        <v>910003</v>
      </c>
      <c r="N2" s="219">
        <v>242901</v>
      </c>
      <c r="O2" s="219">
        <f>N2-M2</f>
        <v>-667102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32032959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98">
        <v>43533</v>
      </c>
      <c r="B174" s="99">
        <v>19002274</v>
      </c>
      <c r="C174" s="100">
        <v>1</v>
      </c>
      <c r="D174" s="34">
        <v>116450</v>
      </c>
      <c r="E174" s="101"/>
      <c r="F174" s="99"/>
      <c r="G174" s="34"/>
      <c r="H174" s="102"/>
      <c r="I174" s="102"/>
      <c r="J174" s="34"/>
      <c r="K174" s="233"/>
      <c r="L174" s="233"/>
      <c r="M174" s="233"/>
      <c r="N174" s="233"/>
      <c r="O174" s="233"/>
      <c r="P174" s="233"/>
    </row>
    <row r="175" spans="1:16" x14ac:dyDescent="0.25">
      <c r="A175" s="98">
        <v>43533</v>
      </c>
      <c r="B175" s="99">
        <v>19002293</v>
      </c>
      <c r="C175" s="100">
        <v>19</v>
      </c>
      <c r="D175" s="34">
        <v>2089100</v>
      </c>
      <c r="E175" s="101"/>
      <c r="F175" s="99"/>
      <c r="G175" s="34"/>
      <c r="H175" s="102"/>
      <c r="I175" s="102"/>
      <c r="J175" s="34"/>
      <c r="K175" s="233"/>
      <c r="L175" s="233"/>
      <c r="M175" s="233"/>
      <c r="N175" s="233"/>
      <c r="O175" s="233"/>
      <c r="P175" s="233"/>
    </row>
    <row r="176" spans="1:16" x14ac:dyDescent="0.25">
      <c r="A176" s="98">
        <v>43533</v>
      </c>
      <c r="B176" s="99">
        <v>19002318</v>
      </c>
      <c r="C176" s="100">
        <v>19</v>
      </c>
      <c r="D176" s="34">
        <v>1905615</v>
      </c>
      <c r="E176" s="101"/>
      <c r="F176" s="99"/>
      <c r="G176" s="34"/>
      <c r="H176" s="102"/>
      <c r="I176" s="102"/>
      <c r="J176" s="34"/>
      <c r="K176" s="233"/>
      <c r="L176" s="233"/>
      <c r="M176" s="233"/>
      <c r="N176" s="233"/>
      <c r="O176" s="233"/>
      <c r="P176" s="233"/>
    </row>
    <row r="177" spans="1:16" x14ac:dyDescent="0.25">
      <c r="A177" s="98">
        <v>43535</v>
      </c>
      <c r="B177" s="99">
        <v>19002393</v>
      </c>
      <c r="C177" s="100">
        <v>1</v>
      </c>
      <c r="D177" s="34">
        <v>98940</v>
      </c>
      <c r="E177" s="101"/>
      <c r="F177" s="99"/>
      <c r="G177" s="34"/>
      <c r="H177" s="102"/>
      <c r="I177" s="102"/>
      <c r="J177" s="34"/>
      <c r="K177" s="233"/>
      <c r="L177" s="233"/>
      <c r="M177" s="233"/>
      <c r="N177" s="233"/>
      <c r="O177" s="233"/>
      <c r="P177" s="233"/>
    </row>
    <row r="178" spans="1:16" x14ac:dyDescent="0.25">
      <c r="A178" s="98">
        <v>43535</v>
      </c>
      <c r="B178" s="99">
        <v>19002409</v>
      </c>
      <c r="C178" s="100">
        <v>29</v>
      </c>
      <c r="D178" s="34">
        <v>2951894</v>
      </c>
      <c r="E178" s="101"/>
      <c r="F178" s="99"/>
      <c r="G178" s="34"/>
      <c r="H178" s="102"/>
      <c r="I178" s="102"/>
      <c r="J178" s="34"/>
      <c r="K178" s="233"/>
      <c r="L178" s="233"/>
      <c r="M178" s="233"/>
      <c r="N178" s="233"/>
      <c r="O178" s="233"/>
      <c r="P178" s="233"/>
    </row>
    <row r="179" spans="1:16" x14ac:dyDescent="0.25">
      <c r="A179" s="98">
        <v>43535</v>
      </c>
      <c r="B179" s="99">
        <v>19002434</v>
      </c>
      <c r="C179" s="100">
        <v>36</v>
      </c>
      <c r="D179" s="34">
        <v>3937085</v>
      </c>
      <c r="E179" s="101"/>
      <c r="F179" s="99"/>
      <c r="G179" s="34"/>
      <c r="H179" s="102"/>
      <c r="I179" s="102"/>
      <c r="J179" s="34"/>
      <c r="K179" s="233"/>
      <c r="L179" s="233"/>
      <c r="M179" s="233"/>
      <c r="N179" s="233"/>
      <c r="O179" s="233"/>
      <c r="P179" s="233"/>
    </row>
    <row r="180" spans="1:16" x14ac:dyDescent="0.25">
      <c r="A180" s="98">
        <v>43536</v>
      </c>
      <c r="B180" s="99">
        <v>19002468</v>
      </c>
      <c r="C180" s="100">
        <v>14</v>
      </c>
      <c r="D180" s="34">
        <v>1262930</v>
      </c>
      <c r="E180" s="101" t="s">
        <v>303</v>
      </c>
      <c r="F180" s="99">
        <v>6</v>
      </c>
      <c r="G180" s="34">
        <v>725645</v>
      </c>
      <c r="H180" s="102"/>
      <c r="I180" s="102"/>
      <c r="J180" s="34"/>
      <c r="K180" s="233"/>
      <c r="L180" s="233"/>
      <c r="M180" s="233"/>
      <c r="N180" s="233"/>
      <c r="O180" s="233"/>
      <c r="P180" s="233"/>
    </row>
    <row r="181" spans="1:16" x14ac:dyDescent="0.25">
      <c r="A181" s="98">
        <v>43536</v>
      </c>
      <c r="B181" s="99">
        <v>19002503</v>
      </c>
      <c r="C181" s="100">
        <v>48</v>
      </c>
      <c r="D181" s="34">
        <v>5092026</v>
      </c>
      <c r="E181" s="101"/>
      <c r="F181" s="99"/>
      <c r="G181" s="34"/>
      <c r="H181" s="102"/>
      <c r="I181" s="102"/>
      <c r="J181" s="34"/>
      <c r="K181" s="233"/>
      <c r="L181" s="233"/>
      <c r="M181" s="233"/>
      <c r="N181" s="233"/>
      <c r="O181" s="233"/>
      <c r="P181" s="233"/>
    </row>
    <row r="182" spans="1:16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  <c r="K182" s="233"/>
      <c r="L182" s="233"/>
      <c r="M182" s="233"/>
      <c r="N182" s="233"/>
      <c r="O182" s="233"/>
      <c r="P182" s="233"/>
    </row>
    <row r="183" spans="1:16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33"/>
      <c r="L183" s="233"/>
      <c r="M183" s="233"/>
      <c r="N183" s="233"/>
      <c r="O183" s="233"/>
      <c r="P183" s="233"/>
    </row>
    <row r="184" spans="1:16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33"/>
      <c r="L184" s="233"/>
      <c r="M184" s="233"/>
      <c r="N184" s="233"/>
      <c r="O184" s="233"/>
      <c r="P184" s="233"/>
    </row>
    <row r="185" spans="1:16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33"/>
      <c r="L185" s="233"/>
      <c r="M185" s="233"/>
      <c r="N185" s="233"/>
      <c r="O185" s="233"/>
      <c r="P185" s="233"/>
    </row>
    <row r="186" spans="1:16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33"/>
      <c r="L186" s="233"/>
      <c r="M186" s="233"/>
      <c r="N186" s="233"/>
      <c r="O186" s="233"/>
      <c r="P186" s="233"/>
    </row>
    <row r="187" spans="1:16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  <c r="K187" s="233"/>
      <c r="L187" s="233"/>
      <c r="M187" s="233"/>
      <c r="N187" s="233"/>
      <c r="O187" s="233"/>
      <c r="P187" s="233"/>
    </row>
    <row r="188" spans="1:16" x14ac:dyDescent="0.25">
      <c r="A188" s="235"/>
      <c r="B188" s="234"/>
      <c r="C188" s="240"/>
      <c r="D188" s="236"/>
      <c r="E188" s="237"/>
      <c r="F188" s="234"/>
      <c r="G188" s="236"/>
      <c r="H188" s="239"/>
      <c r="I188" s="239"/>
      <c r="J188" s="236"/>
      <c r="K188" s="233"/>
      <c r="L188" s="233"/>
      <c r="M188" s="233"/>
      <c r="N188" s="233"/>
      <c r="O188" s="233"/>
      <c r="P188" s="233"/>
    </row>
    <row r="189" spans="1:16" x14ac:dyDescent="0.25">
      <c r="A189" s="235"/>
      <c r="B189" s="223" t="s">
        <v>11</v>
      </c>
      <c r="C189" s="232">
        <f>SUM(C8:C188)</f>
        <v>1883</v>
      </c>
      <c r="D189" s="224"/>
      <c r="E189" s="223" t="s">
        <v>11</v>
      </c>
      <c r="F189" s="223">
        <f>SUM(F8:F188)</f>
        <v>56</v>
      </c>
      <c r="G189" s="224">
        <f>SUM(G8:G188)</f>
        <v>6544864</v>
      </c>
      <c r="H189" s="239"/>
      <c r="I189" s="239"/>
      <c r="J189" s="236"/>
      <c r="K189" s="233"/>
      <c r="L189" s="233"/>
      <c r="M189" s="233"/>
      <c r="N189" s="233"/>
      <c r="O189" s="233"/>
      <c r="P189" s="233"/>
    </row>
    <row r="190" spans="1:16" x14ac:dyDescent="0.25">
      <c r="A190" s="235"/>
      <c r="B190" s="223"/>
      <c r="C190" s="232"/>
      <c r="D190" s="224"/>
      <c r="E190" s="237"/>
      <c r="F190" s="234"/>
      <c r="G190" s="236"/>
      <c r="H190" s="239"/>
      <c r="I190" s="239"/>
      <c r="J190" s="236"/>
      <c r="K190" s="233"/>
      <c r="L190" s="233"/>
      <c r="M190" s="233"/>
      <c r="N190" s="233"/>
      <c r="O190" s="233"/>
      <c r="P190" s="233"/>
    </row>
    <row r="191" spans="1:16" x14ac:dyDescent="0.25">
      <c r="A191" s="225"/>
      <c r="B191" s="226"/>
      <c r="C191" s="240"/>
      <c r="D191" s="236"/>
      <c r="E191" s="223"/>
      <c r="F191" s="234"/>
      <c r="G191" s="414" t="s">
        <v>12</v>
      </c>
      <c r="H191" s="414"/>
      <c r="I191" s="239"/>
      <c r="J191" s="227">
        <f>SUM(D8:D188)</f>
        <v>192903022</v>
      </c>
      <c r="K191" s="233"/>
      <c r="L191" s="233"/>
      <c r="M191" s="233"/>
      <c r="N191" s="233"/>
      <c r="O191" s="233"/>
      <c r="P191" s="233"/>
    </row>
    <row r="192" spans="1:16" x14ac:dyDescent="0.25">
      <c r="A192" s="235"/>
      <c r="B192" s="234"/>
      <c r="C192" s="240"/>
      <c r="D192" s="236"/>
      <c r="E192" s="223"/>
      <c r="F192" s="234"/>
      <c r="G192" s="414" t="s">
        <v>13</v>
      </c>
      <c r="H192" s="414"/>
      <c r="I192" s="239"/>
      <c r="J192" s="227">
        <f>SUM(G8:G188)</f>
        <v>6544864</v>
      </c>
    </row>
    <row r="193" spans="1:16" x14ac:dyDescent="0.25">
      <c r="A193" s="228"/>
      <c r="B193" s="237"/>
      <c r="C193" s="240"/>
      <c r="D193" s="236"/>
      <c r="E193" s="237"/>
      <c r="F193" s="234"/>
      <c r="G193" s="414" t="s">
        <v>14</v>
      </c>
      <c r="H193" s="414"/>
      <c r="I193" s="41"/>
      <c r="J193" s="229">
        <f>J191-J192</f>
        <v>186358158</v>
      </c>
    </row>
    <row r="194" spans="1:16" x14ac:dyDescent="0.25">
      <c r="A194" s="235"/>
      <c r="B194" s="230"/>
      <c r="C194" s="240"/>
      <c r="D194" s="231"/>
      <c r="E194" s="237"/>
      <c r="F194" s="223"/>
      <c r="G194" s="414" t="s">
        <v>15</v>
      </c>
      <c r="H194" s="414"/>
      <c r="I194" s="239"/>
      <c r="J194" s="227">
        <f>SUM(H8:H190)</f>
        <v>0</v>
      </c>
    </row>
    <row r="195" spans="1:16" x14ac:dyDescent="0.25">
      <c r="A195" s="235"/>
      <c r="B195" s="230"/>
      <c r="C195" s="240"/>
      <c r="D195" s="231"/>
      <c r="E195" s="237"/>
      <c r="F195" s="223"/>
      <c r="G195" s="414" t="s">
        <v>16</v>
      </c>
      <c r="H195" s="414"/>
      <c r="I195" s="239"/>
      <c r="J195" s="227">
        <f>J193+J194</f>
        <v>186358158</v>
      </c>
    </row>
    <row r="196" spans="1:16" x14ac:dyDescent="0.25">
      <c r="A196" s="235"/>
      <c r="B196" s="230"/>
      <c r="C196" s="240"/>
      <c r="D196" s="231"/>
      <c r="E196" s="237"/>
      <c r="F196" s="234"/>
      <c r="G196" s="414" t="s">
        <v>5</v>
      </c>
      <c r="H196" s="414"/>
      <c r="I196" s="239"/>
      <c r="J196" s="227">
        <f>SUM(I8:I190)</f>
        <v>169630176</v>
      </c>
    </row>
    <row r="197" spans="1:16" x14ac:dyDescent="0.25">
      <c r="A197" s="235"/>
      <c r="B197" s="230"/>
      <c r="C197" s="240"/>
      <c r="D197" s="231"/>
      <c r="E197" s="237"/>
      <c r="F197" s="234"/>
      <c r="G197" s="414" t="s">
        <v>31</v>
      </c>
      <c r="H197" s="414"/>
      <c r="I197" s="240" t="str">
        <f>IF(J197&gt;0,"SALDO",IF(J197&lt;0,"PIUTANG",IF(J197=0,"LUNAS")))</f>
        <v>PIUTANG</v>
      </c>
      <c r="J197" s="227">
        <f>J196-J195</f>
        <v>-16727982</v>
      </c>
    </row>
    <row r="198" spans="1:16" x14ac:dyDescent="0.25">
      <c r="F198" s="219"/>
      <c r="G198" s="219"/>
      <c r="J198" s="219"/>
    </row>
    <row r="199" spans="1:16" x14ac:dyDescent="0.25">
      <c r="C199" s="219"/>
      <c r="D199" s="219"/>
      <c r="F199" s="219"/>
      <c r="G199" s="219"/>
      <c r="J199" s="219"/>
      <c r="L199" s="233"/>
      <c r="M199" s="233"/>
      <c r="N199" s="233"/>
      <c r="O199" s="233"/>
      <c r="P199" s="233"/>
    </row>
    <row r="200" spans="1:16" x14ac:dyDescent="0.25">
      <c r="C200" s="219"/>
      <c r="D200" s="219"/>
      <c r="F200" s="219"/>
      <c r="G200" s="219"/>
      <c r="J200" s="219"/>
      <c r="L200" s="233"/>
      <c r="M200" s="233"/>
      <c r="N200" s="233"/>
      <c r="O200" s="233"/>
      <c r="P200" s="233"/>
    </row>
    <row r="201" spans="1:16" x14ac:dyDescent="0.25">
      <c r="C201" s="219"/>
      <c r="D201" s="219"/>
      <c r="F201" s="219"/>
      <c r="G201" s="219"/>
      <c r="J201" s="219"/>
      <c r="L201" s="233"/>
      <c r="M201" s="233"/>
      <c r="N201" s="233"/>
      <c r="O201" s="233"/>
      <c r="P201" s="233"/>
    </row>
    <row r="202" spans="1:16" x14ac:dyDescent="0.25">
      <c r="C202" s="219"/>
      <c r="D202" s="219"/>
      <c r="F202" s="219"/>
      <c r="G202" s="219"/>
      <c r="J202" s="219"/>
      <c r="L202" s="233"/>
      <c r="M202" s="233"/>
      <c r="N202" s="233"/>
      <c r="O202" s="233"/>
      <c r="P202" s="233"/>
    </row>
    <row r="203" spans="1:16" x14ac:dyDescent="0.25">
      <c r="C203" s="219"/>
      <c r="D203" s="219"/>
      <c r="L203" s="233"/>
      <c r="M203" s="233"/>
      <c r="N203" s="233"/>
      <c r="O203" s="233"/>
      <c r="P203" s="233"/>
    </row>
  </sheetData>
  <mergeCells count="15">
    <mergeCell ref="G197:H197"/>
    <mergeCell ref="G191:H191"/>
    <mergeCell ref="G192:H192"/>
    <mergeCell ref="G193:H193"/>
    <mergeCell ref="G194:H194"/>
    <mergeCell ref="G195:H195"/>
    <mergeCell ref="G196:H19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53"/>
  <sheetViews>
    <sheetView workbookViewId="0">
      <pane ySplit="7" topLeftCell="A124" activePane="bottomLeft" state="frozen"/>
      <selection pane="bottomLeft" activeCell="G132" sqref="G1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SUM(D118:D130)</f>
        <v>1462800</v>
      </c>
      <c r="M1" s="219">
        <v>53505</v>
      </c>
      <c r="N1" s="238">
        <f>L1+M1</f>
        <v>1516305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J147*-1</f>
        <v>439440</v>
      </c>
      <c r="J2" s="218"/>
      <c r="L2" s="219">
        <f>SUM(G118:G130)</f>
        <v>90090</v>
      </c>
      <c r="N2" s="238">
        <f>SUM(G118:G130)</f>
        <v>90090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1372710</v>
      </c>
      <c r="N3" s="238">
        <f>N1-N2</f>
        <v>1426215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98">
        <v>43533</v>
      </c>
      <c r="B131" s="99">
        <v>19000384</v>
      </c>
      <c r="C131" s="100">
        <v>1</v>
      </c>
      <c r="D131" s="34">
        <v>45000</v>
      </c>
      <c r="E131" s="101"/>
      <c r="F131" s="99"/>
      <c r="G131" s="34"/>
      <c r="H131" s="102"/>
      <c r="I131" s="102"/>
      <c r="J131" s="34"/>
    </row>
    <row r="132" spans="1:10" x14ac:dyDescent="0.25">
      <c r="A132" s="98">
        <v>43535</v>
      </c>
      <c r="B132" s="99">
        <v>19000393</v>
      </c>
      <c r="C132" s="100">
        <v>1</v>
      </c>
      <c r="D132" s="34">
        <v>61875</v>
      </c>
      <c r="E132" s="101"/>
      <c r="F132" s="99"/>
      <c r="G132" s="34"/>
      <c r="H132" s="102"/>
      <c r="I132" s="102"/>
      <c r="J132" s="34"/>
    </row>
    <row r="133" spans="1:10" x14ac:dyDescent="0.25">
      <c r="A133" s="98">
        <v>43535</v>
      </c>
      <c r="B133" s="99">
        <v>19000394</v>
      </c>
      <c r="C133" s="100">
        <v>1</v>
      </c>
      <c r="D133" s="34">
        <v>51300</v>
      </c>
      <c r="E133" s="101"/>
      <c r="F133" s="99"/>
      <c r="G133" s="34"/>
      <c r="H133" s="102"/>
      <c r="I133" s="102"/>
      <c r="J133" s="34"/>
    </row>
    <row r="134" spans="1:10" x14ac:dyDescent="0.25">
      <c r="A134" s="98">
        <v>43535</v>
      </c>
      <c r="B134" s="99">
        <v>19000395</v>
      </c>
      <c r="C134" s="100">
        <v>1</v>
      </c>
      <c r="D134" s="34">
        <v>65250</v>
      </c>
      <c r="E134" s="101"/>
      <c r="F134" s="99"/>
      <c r="G134" s="34"/>
      <c r="H134" s="102"/>
      <c r="I134" s="102"/>
      <c r="J134" s="34"/>
    </row>
    <row r="135" spans="1:10" x14ac:dyDescent="0.25">
      <c r="A135" s="98">
        <v>43535</v>
      </c>
      <c r="B135" s="99">
        <v>19000397</v>
      </c>
      <c r="C135" s="100">
        <v>2</v>
      </c>
      <c r="D135" s="34">
        <v>169515</v>
      </c>
      <c r="E135" s="101"/>
      <c r="F135" s="99"/>
      <c r="G135" s="34"/>
      <c r="H135" s="102"/>
      <c r="I135" s="102"/>
      <c r="J135" s="34"/>
    </row>
    <row r="136" spans="1:10" x14ac:dyDescent="0.25">
      <c r="A136" s="98">
        <v>43536</v>
      </c>
      <c r="B136" s="99">
        <v>19000399</v>
      </c>
      <c r="C136" s="100">
        <v>1</v>
      </c>
      <c r="D136" s="34">
        <v>46500</v>
      </c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235"/>
      <c r="B138" s="234"/>
      <c r="C138" s="240"/>
      <c r="D138" s="236"/>
      <c r="E138" s="237"/>
      <c r="F138" s="234"/>
      <c r="G138" s="236"/>
      <c r="H138" s="239"/>
      <c r="I138" s="239"/>
      <c r="J138" s="236"/>
    </row>
    <row r="139" spans="1:10" x14ac:dyDescent="0.25">
      <c r="A139" s="235"/>
      <c r="B139" s="223" t="s">
        <v>11</v>
      </c>
      <c r="C139" s="232">
        <f>SUM(C8:C138)</f>
        <v>340</v>
      </c>
      <c r="D139" s="224"/>
      <c r="E139" s="223" t="s">
        <v>11</v>
      </c>
      <c r="F139" s="223">
        <f>SUM(F8:F138)</f>
        <v>8</v>
      </c>
      <c r="G139" s="224">
        <f>SUM(G8:G138)</f>
        <v>429120</v>
      </c>
      <c r="H139" s="239"/>
      <c r="I139" s="239"/>
      <c r="J139" s="236"/>
    </row>
    <row r="140" spans="1:10" x14ac:dyDescent="0.25">
      <c r="A140" s="235"/>
      <c r="B140" s="223"/>
      <c r="C140" s="232"/>
      <c r="D140" s="224"/>
      <c r="E140" s="237"/>
      <c r="F140" s="234"/>
      <c r="G140" s="236"/>
      <c r="H140" s="239"/>
      <c r="I140" s="239"/>
      <c r="J140" s="236"/>
    </row>
    <row r="141" spans="1:10" x14ac:dyDescent="0.25">
      <c r="A141" s="225"/>
      <c r="B141" s="226"/>
      <c r="C141" s="240"/>
      <c r="D141" s="236"/>
      <c r="E141" s="223"/>
      <c r="F141" s="234"/>
      <c r="G141" s="414" t="s">
        <v>12</v>
      </c>
      <c r="H141" s="414"/>
      <c r="I141" s="239"/>
      <c r="J141" s="227">
        <f>SUM(D8:D138)</f>
        <v>15720045</v>
      </c>
    </row>
    <row r="142" spans="1:10" x14ac:dyDescent="0.25">
      <c r="A142" s="235"/>
      <c r="B142" s="234"/>
      <c r="C142" s="240"/>
      <c r="D142" s="236"/>
      <c r="E142" s="223"/>
      <c r="F142" s="234"/>
      <c r="G142" s="414" t="s">
        <v>13</v>
      </c>
      <c r="H142" s="414"/>
      <c r="I142" s="239"/>
      <c r="J142" s="227">
        <f>SUM(G8:G138)</f>
        <v>429120</v>
      </c>
    </row>
    <row r="143" spans="1:10" x14ac:dyDescent="0.25">
      <c r="A143" s="228"/>
      <c r="B143" s="237"/>
      <c r="C143" s="240"/>
      <c r="D143" s="236"/>
      <c r="E143" s="237"/>
      <c r="F143" s="234"/>
      <c r="G143" s="414" t="s">
        <v>14</v>
      </c>
      <c r="H143" s="414"/>
      <c r="I143" s="41"/>
      <c r="J143" s="229">
        <f>J141-J142</f>
        <v>15290925</v>
      </c>
    </row>
    <row r="144" spans="1:10" x14ac:dyDescent="0.25">
      <c r="A144" s="235"/>
      <c r="B144" s="230"/>
      <c r="C144" s="240"/>
      <c r="D144" s="231"/>
      <c r="E144" s="237"/>
      <c r="F144" s="223"/>
      <c r="G144" s="414" t="s">
        <v>15</v>
      </c>
      <c r="H144" s="414"/>
      <c r="I144" s="239"/>
      <c r="J144" s="227">
        <f>SUM(H8:H140)</f>
        <v>0</v>
      </c>
    </row>
    <row r="145" spans="1:10" x14ac:dyDescent="0.25">
      <c r="A145" s="235"/>
      <c r="B145" s="230"/>
      <c r="C145" s="240"/>
      <c r="D145" s="231"/>
      <c r="E145" s="237"/>
      <c r="F145" s="223"/>
      <c r="G145" s="414" t="s">
        <v>16</v>
      </c>
      <c r="H145" s="414"/>
      <c r="I145" s="239"/>
      <c r="J145" s="227">
        <f>J143+J144</f>
        <v>15290925</v>
      </c>
    </row>
    <row r="146" spans="1:10" x14ac:dyDescent="0.25">
      <c r="A146" s="235"/>
      <c r="B146" s="230"/>
      <c r="C146" s="240"/>
      <c r="D146" s="231"/>
      <c r="E146" s="237"/>
      <c r="F146" s="234"/>
      <c r="G146" s="414" t="s">
        <v>5</v>
      </c>
      <c r="H146" s="414"/>
      <c r="I146" s="239"/>
      <c r="J146" s="227">
        <f>SUM(I8:I140)</f>
        <v>14851485</v>
      </c>
    </row>
    <row r="147" spans="1:10" x14ac:dyDescent="0.25">
      <c r="A147" s="235"/>
      <c r="B147" s="230"/>
      <c r="C147" s="240"/>
      <c r="D147" s="231"/>
      <c r="E147" s="237"/>
      <c r="F147" s="234"/>
      <c r="G147" s="414" t="s">
        <v>31</v>
      </c>
      <c r="H147" s="414"/>
      <c r="I147" s="240" t="str">
        <f>IF(J147&gt;0,"SALDO",IF(J147&lt;0,"PIUTANG",IF(J147=0,"LUNAS")))</f>
        <v>PIUTANG</v>
      </c>
      <c r="J147" s="227">
        <f>J146-J145</f>
        <v>-439440</v>
      </c>
    </row>
    <row r="148" spans="1:10" x14ac:dyDescent="0.25">
      <c r="F148" s="219"/>
      <c r="G148" s="219"/>
      <c r="J148" s="219"/>
    </row>
    <row r="149" spans="1:10" x14ac:dyDescent="0.25">
      <c r="C149" s="219"/>
      <c r="D149" s="219"/>
      <c r="F149" s="219"/>
      <c r="G149" s="219"/>
      <c r="J149" s="219"/>
    </row>
    <row r="150" spans="1:10" x14ac:dyDescent="0.25">
      <c r="C150" s="219"/>
      <c r="D150" s="219"/>
      <c r="F150" s="219"/>
      <c r="G150" s="219"/>
      <c r="J150" s="219"/>
    </row>
    <row r="151" spans="1:10" x14ac:dyDescent="0.25">
      <c r="C151" s="219"/>
      <c r="D151" s="219"/>
      <c r="F151" s="219"/>
      <c r="G151" s="219"/>
      <c r="J151" s="219"/>
    </row>
    <row r="152" spans="1:10" x14ac:dyDescent="0.25">
      <c r="C152" s="219"/>
      <c r="D152" s="219"/>
      <c r="F152" s="219"/>
      <c r="G152" s="219"/>
      <c r="J152" s="219"/>
    </row>
    <row r="153" spans="1:10" x14ac:dyDescent="0.25">
      <c r="C153" s="219"/>
      <c r="D153" s="219"/>
    </row>
  </sheetData>
  <mergeCells count="15">
    <mergeCell ref="G147:H147"/>
    <mergeCell ref="G141:H141"/>
    <mergeCell ref="G142:H142"/>
    <mergeCell ref="G143:H143"/>
    <mergeCell ref="G144:H144"/>
    <mergeCell ref="G145:H145"/>
    <mergeCell ref="G146:H14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3"/>
  <sheetViews>
    <sheetView workbookViewId="0">
      <pane ySplit="7" topLeftCell="A47" activePane="bottomLeft" state="frozen"/>
      <selection pane="bottomLeft" activeCell="J51" sqref="J5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J63*-1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98">
        <v>43529</v>
      </c>
      <c r="B44" s="99">
        <v>19002051</v>
      </c>
      <c r="C44" s="253">
        <v>2</v>
      </c>
      <c r="D44" s="34">
        <v>236045</v>
      </c>
      <c r="E44" s="101"/>
      <c r="F44" s="99"/>
      <c r="G44" s="34"/>
      <c r="H44" s="101"/>
      <c r="I44" s="102"/>
      <c r="J44" s="34"/>
      <c r="L44" s="238"/>
    </row>
    <row r="45" spans="1:12" x14ac:dyDescent="0.25">
      <c r="A45" s="98">
        <v>43529</v>
      </c>
      <c r="B45" s="99">
        <v>19002073</v>
      </c>
      <c r="C45" s="253">
        <v>9</v>
      </c>
      <c r="D45" s="34">
        <v>882760</v>
      </c>
      <c r="E45" s="101"/>
      <c r="F45" s="99"/>
      <c r="G45" s="34"/>
      <c r="H45" s="101"/>
      <c r="I45" s="102"/>
      <c r="J45" s="34"/>
      <c r="L45" s="238"/>
    </row>
    <row r="46" spans="1:12" x14ac:dyDescent="0.25">
      <c r="A46" s="98">
        <v>43530</v>
      </c>
      <c r="B46" s="99">
        <v>19002122</v>
      </c>
      <c r="C46" s="253">
        <v>4</v>
      </c>
      <c r="D46" s="34">
        <v>417180</v>
      </c>
      <c r="E46" s="101"/>
      <c r="F46" s="99"/>
      <c r="G46" s="34"/>
      <c r="H46" s="101"/>
      <c r="I46" s="102"/>
      <c r="J46" s="34"/>
      <c r="L46" s="238"/>
    </row>
    <row r="47" spans="1:12" x14ac:dyDescent="0.25">
      <c r="A47" s="98">
        <v>43530</v>
      </c>
      <c r="B47" s="99">
        <v>19002123</v>
      </c>
      <c r="C47" s="253">
        <v>1</v>
      </c>
      <c r="D47" s="34">
        <v>95030</v>
      </c>
      <c r="E47" s="101"/>
      <c r="F47" s="99"/>
      <c r="G47" s="34"/>
      <c r="H47" s="101"/>
      <c r="I47" s="102"/>
      <c r="J47" s="34"/>
      <c r="L47" s="238"/>
    </row>
    <row r="48" spans="1:12" x14ac:dyDescent="0.25">
      <c r="A48" s="98">
        <v>43531</v>
      </c>
      <c r="B48" s="99">
        <v>19002191</v>
      </c>
      <c r="C48" s="253">
        <v>2</v>
      </c>
      <c r="D48" s="34">
        <v>194395</v>
      </c>
      <c r="E48" s="101"/>
      <c r="F48" s="99"/>
      <c r="G48" s="34"/>
      <c r="H48" s="101"/>
      <c r="I48" s="102"/>
      <c r="J48" s="34"/>
      <c r="L48" s="238"/>
    </row>
    <row r="49" spans="1:12" x14ac:dyDescent="0.25">
      <c r="A49" s="98">
        <v>43532</v>
      </c>
      <c r="B49" s="99">
        <v>19002227</v>
      </c>
      <c r="C49" s="253">
        <v>11</v>
      </c>
      <c r="D49" s="34">
        <v>1141715</v>
      </c>
      <c r="E49" s="101"/>
      <c r="F49" s="99"/>
      <c r="G49" s="34"/>
      <c r="H49" s="101"/>
      <c r="I49" s="102"/>
      <c r="J49" s="34"/>
      <c r="L49" s="238"/>
    </row>
    <row r="50" spans="1:12" x14ac:dyDescent="0.25">
      <c r="A50" s="98">
        <v>43532</v>
      </c>
      <c r="B50" s="99">
        <v>19002230</v>
      </c>
      <c r="C50" s="253">
        <v>1</v>
      </c>
      <c r="D50" s="34">
        <v>95540</v>
      </c>
      <c r="E50" s="101"/>
      <c r="F50" s="99"/>
      <c r="G50" s="34"/>
      <c r="H50" s="101"/>
      <c r="I50" s="102">
        <v>3062665</v>
      </c>
      <c r="J50" s="34" t="s">
        <v>17</v>
      </c>
      <c r="L50" s="238"/>
    </row>
    <row r="51" spans="1:12" x14ac:dyDescent="0.25">
      <c r="A51" s="98"/>
      <c r="B51" s="99"/>
      <c r="C51" s="253"/>
      <c r="D51" s="34"/>
      <c r="E51" s="101"/>
      <c r="F51" s="99"/>
      <c r="G51" s="34"/>
      <c r="H51" s="101"/>
      <c r="I51" s="102"/>
      <c r="J51" s="34"/>
      <c r="L51" s="238"/>
    </row>
    <row r="52" spans="1:12" x14ac:dyDescent="0.25">
      <c r="A52" s="98"/>
      <c r="B52" s="99"/>
      <c r="C52" s="253"/>
      <c r="D52" s="34"/>
      <c r="E52" s="101"/>
      <c r="F52" s="99"/>
      <c r="G52" s="34"/>
      <c r="H52" s="101"/>
      <c r="I52" s="102"/>
      <c r="J52" s="34"/>
      <c r="L52" s="238"/>
    </row>
    <row r="53" spans="1:12" x14ac:dyDescent="0.25">
      <c r="A53" s="98"/>
      <c r="B53" s="99"/>
      <c r="C53" s="253"/>
      <c r="D53" s="34"/>
      <c r="E53" s="101"/>
      <c r="F53" s="99"/>
      <c r="G53" s="34"/>
      <c r="H53" s="101"/>
      <c r="I53" s="102"/>
      <c r="J53" s="34"/>
      <c r="L53" s="238"/>
    </row>
    <row r="54" spans="1:12" x14ac:dyDescent="0.25">
      <c r="A54" s="235"/>
      <c r="B54" s="234"/>
      <c r="C54" s="26"/>
      <c r="D54" s="236"/>
      <c r="E54" s="237"/>
      <c r="F54" s="234"/>
      <c r="G54" s="236"/>
      <c r="H54" s="237"/>
      <c r="I54" s="239"/>
      <c r="J54" s="236"/>
    </row>
    <row r="55" spans="1:12" x14ac:dyDescent="0.25">
      <c r="A55" s="235"/>
      <c r="B55" s="223" t="s">
        <v>11</v>
      </c>
      <c r="C55" s="27">
        <f>SUM(C8:C54)</f>
        <v>220</v>
      </c>
      <c r="D55" s="224"/>
      <c r="E55" s="223" t="s">
        <v>11</v>
      </c>
      <c r="F55" s="223">
        <f>SUM(F8:F54)</f>
        <v>8</v>
      </c>
      <c r="G55" s="5"/>
      <c r="H55" s="234"/>
      <c r="I55" s="240"/>
      <c r="J55" s="5"/>
    </row>
    <row r="56" spans="1:12" x14ac:dyDescent="0.25">
      <c r="A56" s="235"/>
      <c r="B56" s="223"/>
      <c r="C56" s="27"/>
      <c r="D56" s="224"/>
      <c r="E56" s="223"/>
      <c r="F56" s="223"/>
      <c r="G56" s="32"/>
      <c r="H56" s="33"/>
      <c r="I56" s="240"/>
      <c r="J56" s="5"/>
    </row>
    <row r="57" spans="1:12" x14ac:dyDescent="0.25">
      <c r="A57" s="225"/>
      <c r="B57" s="226"/>
      <c r="C57" s="26"/>
      <c r="D57" s="236"/>
      <c r="E57" s="223"/>
      <c r="F57" s="234"/>
      <c r="G57" s="414" t="s">
        <v>12</v>
      </c>
      <c r="H57" s="414"/>
      <c r="I57" s="239"/>
      <c r="J57" s="227">
        <f>SUM(D8:D54)</f>
        <v>24305395</v>
      </c>
    </row>
    <row r="58" spans="1:12" x14ac:dyDescent="0.25">
      <c r="A58" s="235"/>
      <c r="B58" s="234"/>
      <c r="C58" s="26"/>
      <c r="D58" s="236"/>
      <c r="E58" s="237"/>
      <c r="F58" s="234"/>
      <c r="G58" s="414" t="s">
        <v>13</v>
      </c>
      <c r="H58" s="414"/>
      <c r="I58" s="239"/>
      <c r="J58" s="227">
        <f>SUM(G8:G54)</f>
        <v>537950</v>
      </c>
    </row>
    <row r="59" spans="1:12" x14ac:dyDescent="0.25">
      <c r="A59" s="228"/>
      <c r="B59" s="237"/>
      <c r="C59" s="26"/>
      <c r="D59" s="236"/>
      <c r="E59" s="237"/>
      <c r="F59" s="234"/>
      <c r="G59" s="414" t="s">
        <v>14</v>
      </c>
      <c r="H59" s="414"/>
      <c r="I59" s="41"/>
      <c r="J59" s="229">
        <f>J57-J58</f>
        <v>23767445</v>
      </c>
    </row>
    <row r="60" spans="1:12" x14ac:dyDescent="0.25">
      <c r="A60" s="235"/>
      <c r="B60" s="230"/>
      <c r="C60" s="26"/>
      <c r="D60" s="231"/>
      <c r="E60" s="237"/>
      <c r="F60" s="234"/>
      <c r="G60" s="414" t="s">
        <v>15</v>
      </c>
      <c r="H60" s="414"/>
      <c r="I60" s="239"/>
      <c r="J60" s="227">
        <f>SUM(H8:H55)</f>
        <v>0</v>
      </c>
    </row>
    <row r="61" spans="1:12" x14ac:dyDescent="0.25">
      <c r="A61" s="235"/>
      <c r="B61" s="230"/>
      <c r="C61" s="26"/>
      <c r="D61" s="231"/>
      <c r="E61" s="237"/>
      <c r="F61" s="234"/>
      <c r="G61" s="414" t="s">
        <v>16</v>
      </c>
      <c r="H61" s="414"/>
      <c r="I61" s="239"/>
      <c r="J61" s="227">
        <f>J59+J60</f>
        <v>23767445</v>
      </c>
    </row>
    <row r="62" spans="1:12" x14ac:dyDescent="0.25">
      <c r="A62" s="235"/>
      <c r="B62" s="230"/>
      <c r="C62" s="26"/>
      <c r="D62" s="231"/>
      <c r="E62" s="237"/>
      <c r="F62" s="234"/>
      <c r="G62" s="414" t="s">
        <v>5</v>
      </c>
      <c r="H62" s="414"/>
      <c r="I62" s="239"/>
      <c r="J62" s="227">
        <f>SUM(I8:I55)</f>
        <v>23767445</v>
      </c>
    </row>
    <row r="63" spans="1:12" x14ac:dyDescent="0.25">
      <c r="A63" s="235"/>
      <c r="B63" s="230"/>
      <c r="C63" s="26"/>
      <c r="D63" s="231"/>
      <c r="E63" s="237"/>
      <c r="F63" s="234"/>
      <c r="G63" s="414" t="s">
        <v>31</v>
      </c>
      <c r="H63" s="414"/>
      <c r="I63" s="240" t="str">
        <f>IF(J63&gt;0,"SALDO",IF(J63&lt;0,"PIUTANG",IF(J63=0,"LUNAS")))</f>
        <v>LUNAS</v>
      </c>
      <c r="J63" s="227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1"/>
  <sheetViews>
    <sheetView workbookViewId="0">
      <pane ySplit="7" topLeftCell="A83" activePane="bottomLeft" state="frozen"/>
      <selection pane="bottomLeft" activeCell="B90" sqref="B9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J101*-1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98">
        <v>43531</v>
      </c>
      <c r="B89" s="99">
        <v>19002194</v>
      </c>
      <c r="C89" s="100">
        <v>1</v>
      </c>
      <c r="D89" s="34">
        <v>106335</v>
      </c>
      <c r="E89" s="101" t="s">
        <v>293</v>
      </c>
      <c r="F89" s="99">
        <v>2</v>
      </c>
      <c r="G89" s="34">
        <v>204425</v>
      </c>
      <c r="H89" s="102"/>
      <c r="I89" s="102"/>
      <c r="J89" s="34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98">
        <v>43534</v>
      </c>
      <c r="B90" s="99">
        <v>19002333</v>
      </c>
      <c r="C90" s="100">
        <v>5</v>
      </c>
      <c r="D90" s="34">
        <v>609110</v>
      </c>
      <c r="E90" s="101"/>
      <c r="F90" s="99"/>
      <c r="G90" s="34"/>
      <c r="H90" s="102"/>
      <c r="I90" s="102">
        <v>1195015</v>
      </c>
      <c r="J90" s="34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x14ac:dyDescent="0.25">
      <c r="A92" s="4"/>
      <c r="B92" s="3"/>
      <c r="C92" s="40"/>
      <c r="D92" s="6"/>
      <c r="E92" s="7"/>
      <c r="F92" s="3"/>
      <c r="G92" s="6"/>
      <c r="H92" s="39"/>
      <c r="I92" s="39"/>
      <c r="J92" s="6"/>
      <c r="M92" s="37"/>
    </row>
    <row r="93" spans="1:17" x14ac:dyDescent="0.25">
      <c r="A93" s="4"/>
      <c r="B93" s="8" t="s">
        <v>11</v>
      </c>
      <c r="C93" s="77">
        <f>SUM(C8:C92)</f>
        <v>434</v>
      </c>
      <c r="D93" s="9"/>
      <c r="E93" s="8" t="s">
        <v>11</v>
      </c>
      <c r="F93" s="8">
        <f>SUM(F8:F92)</f>
        <v>125</v>
      </c>
      <c r="G93" s="5"/>
      <c r="H93" s="40"/>
      <c r="I93" s="40"/>
      <c r="J93" s="5"/>
      <c r="M93" s="37"/>
    </row>
    <row r="94" spans="1:17" x14ac:dyDescent="0.25">
      <c r="A94" s="4"/>
      <c r="B94" s="8"/>
      <c r="C94" s="77"/>
      <c r="D94" s="9"/>
      <c r="E94" s="8"/>
      <c r="F94" s="8"/>
      <c r="G94" s="32"/>
      <c r="H94" s="52"/>
      <c r="I94" s="40"/>
      <c r="J94" s="5"/>
      <c r="M94" s="37"/>
    </row>
    <row r="95" spans="1:17" x14ac:dyDescent="0.25">
      <c r="A95" s="10"/>
      <c r="B95" s="11"/>
      <c r="C95" s="40"/>
      <c r="D95" s="6"/>
      <c r="E95" s="8"/>
      <c r="F95" s="3"/>
      <c r="G95" s="414" t="s">
        <v>12</v>
      </c>
      <c r="H95" s="414"/>
      <c r="I95" s="39"/>
      <c r="J95" s="13">
        <f>SUM(D8:D92)</f>
        <v>48570136</v>
      </c>
      <c r="M95" s="37"/>
    </row>
    <row r="96" spans="1:17" x14ac:dyDescent="0.25">
      <c r="A96" s="4"/>
      <c r="B96" s="3"/>
      <c r="C96" s="40"/>
      <c r="D96" s="6"/>
      <c r="E96" s="7"/>
      <c r="F96" s="3"/>
      <c r="G96" s="414" t="s">
        <v>13</v>
      </c>
      <c r="H96" s="414"/>
      <c r="I96" s="39"/>
      <c r="J96" s="13">
        <f>SUM(G8:G92)</f>
        <v>14618998</v>
      </c>
      <c r="M96" s="37"/>
    </row>
    <row r="97" spans="1:13" x14ac:dyDescent="0.25">
      <c r="A97" s="14"/>
      <c r="B97" s="7"/>
      <c r="C97" s="40"/>
      <c r="D97" s="6"/>
      <c r="E97" s="7"/>
      <c r="F97" s="3"/>
      <c r="G97" s="414" t="s">
        <v>14</v>
      </c>
      <c r="H97" s="414"/>
      <c r="I97" s="41"/>
      <c r="J97" s="15">
        <f>J95-J96</f>
        <v>33951138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4" t="s">
        <v>15</v>
      </c>
      <c r="H98" s="414"/>
      <c r="I98" s="39"/>
      <c r="J98" s="13">
        <f>SUM(H8:H93)</f>
        <v>0</v>
      </c>
      <c r="M98" s="37"/>
    </row>
    <row r="99" spans="1:13" x14ac:dyDescent="0.25">
      <c r="A99" s="4"/>
      <c r="B99" s="16"/>
      <c r="C99" s="40"/>
      <c r="D99" s="17"/>
      <c r="E99" s="7"/>
      <c r="F99" s="3"/>
      <c r="G99" s="414" t="s">
        <v>16</v>
      </c>
      <c r="H99" s="414"/>
      <c r="I99" s="39"/>
      <c r="J99" s="13">
        <f>J97+J98</f>
        <v>33951138</v>
      </c>
      <c r="M99" s="37"/>
    </row>
    <row r="100" spans="1:13" x14ac:dyDescent="0.25">
      <c r="A100" s="4"/>
      <c r="B100" s="16"/>
      <c r="C100" s="40"/>
      <c r="D100" s="17"/>
      <c r="E100" s="7"/>
      <c r="F100" s="3"/>
      <c r="G100" s="414" t="s">
        <v>5</v>
      </c>
      <c r="H100" s="414"/>
      <c r="I100" s="39"/>
      <c r="J100" s="13">
        <f>SUM(I8:I93)</f>
        <v>33951138</v>
      </c>
      <c r="M100" s="37"/>
    </row>
    <row r="101" spans="1:13" x14ac:dyDescent="0.25">
      <c r="A101" s="4"/>
      <c r="B101" s="16"/>
      <c r="C101" s="40"/>
      <c r="D101" s="17"/>
      <c r="E101" s="7"/>
      <c r="F101" s="3"/>
      <c r="G101" s="414" t="s">
        <v>31</v>
      </c>
      <c r="H101" s="414"/>
      <c r="I101" s="40" t="str">
        <f>IF(J101&gt;0,"SALDO",IF(J101&lt;0,"PIUTANG",IF(J101=0,"LUNAS")))</f>
        <v>LUNAS</v>
      </c>
      <c r="J101" s="13">
        <f>J100-J99</f>
        <v>0</v>
      </c>
      <c r="M10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1:H101"/>
    <mergeCell ref="G95:H95"/>
    <mergeCell ref="G96:H96"/>
    <mergeCell ref="G97:H97"/>
    <mergeCell ref="G98:H98"/>
    <mergeCell ref="G99:H99"/>
    <mergeCell ref="G100:H10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30" activePane="bottomLeft" state="frozen"/>
      <selection pane="bottomLeft" activeCell="L236" sqref="L23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J245*-1</f>
        <v>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991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14" t="s">
        <v>12</v>
      </c>
      <c r="H239" s="414"/>
      <c r="I239" s="39"/>
      <c r="J239" s="13">
        <f>SUM(D8:D236)</f>
        <v>92692287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14" t="s">
        <v>13</v>
      </c>
      <c r="H240" s="414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14" t="s">
        <v>14</v>
      </c>
      <c r="H241" s="414"/>
      <c r="I241" s="41"/>
      <c r="J241" s="15">
        <f>J239-J240</f>
        <v>92593762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14" t="s">
        <v>15</v>
      </c>
      <c r="H242" s="414"/>
      <c r="I242" s="39"/>
      <c r="J242" s="13">
        <f>SUM(H8:H238)</f>
        <v>5354500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14" t="s">
        <v>16</v>
      </c>
      <c r="H243" s="414"/>
      <c r="I243" s="39"/>
      <c r="J243" s="13">
        <f>J241+J242</f>
        <v>97948262</v>
      </c>
    </row>
    <row r="244" spans="1:16" x14ac:dyDescent="0.25">
      <c r="A244" s="4"/>
      <c r="B244" s="16"/>
      <c r="C244" s="40"/>
      <c r="D244" s="17"/>
      <c r="E244" s="7"/>
      <c r="F244" s="3"/>
      <c r="G244" s="414" t="s">
        <v>5</v>
      </c>
      <c r="H244" s="414"/>
      <c r="I244" s="39"/>
      <c r="J244" s="13">
        <f>SUM(I8:I238)</f>
        <v>97948262</v>
      </c>
    </row>
    <row r="245" spans="1:16" x14ac:dyDescent="0.25">
      <c r="A245" s="4"/>
      <c r="B245" s="16"/>
      <c r="C245" s="40"/>
      <c r="D245" s="17"/>
      <c r="E245" s="7"/>
      <c r="F245" s="3"/>
      <c r="G245" s="414" t="s">
        <v>31</v>
      </c>
      <c r="H245" s="414"/>
      <c r="I245" s="40" t="str">
        <f>IF(J245&gt;0,"SALDO",IF(J245&lt;0,"PIUTANG",IF(J245=0,"LUNAS")))</f>
        <v>LUNAS</v>
      </c>
      <c r="J245" s="13">
        <f>J244-J243</f>
        <v>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G245:H245"/>
    <mergeCell ref="G239:H239"/>
    <mergeCell ref="G240:H240"/>
    <mergeCell ref="G241:H241"/>
    <mergeCell ref="G242:H242"/>
    <mergeCell ref="G243:H243"/>
    <mergeCell ref="G244:H24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E38" sqref="E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626456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873305</v>
      </c>
      <c r="E38" s="101" t="s">
        <v>282</v>
      </c>
      <c r="F38" s="99">
        <v>2</v>
      </c>
      <c r="G38" s="34">
        <v>235945</v>
      </c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93397383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78610456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78610456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77984000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PIUTANG</v>
      </c>
      <c r="J48" s="13">
        <f>J47-J46</f>
        <v>-626456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2"/>
  <sheetViews>
    <sheetView workbookViewId="0">
      <pane ySplit="7" topLeftCell="A92" activePane="bottomLeft" state="frozen"/>
      <selection pane="bottomLeft" activeCell="B95" sqref="B9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J106*-1</f>
        <v>10698556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>
        <v>43529</v>
      </c>
      <c r="B93" s="99">
        <v>19002024</v>
      </c>
      <c r="C93" s="100">
        <v>46</v>
      </c>
      <c r="D93" s="34">
        <v>4807430</v>
      </c>
      <c r="E93" s="101"/>
      <c r="F93" s="99"/>
      <c r="G93" s="34"/>
      <c r="H93" s="102"/>
      <c r="I93" s="102"/>
      <c r="J93" s="34"/>
    </row>
    <row r="94" spans="1:10" x14ac:dyDescent="0.25">
      <c r="A94" s="98">
        <v>43531</v>
      </c>
      <c r="B94" s="99">
        <v>19002142</v>
      </c>
      <c r="C94" s="100">
        <v>41</v>
      </c>
      <c r="D94" s="34">
        <v>4490850</v>
      </c>
      <c r="E94" s="101" t="s">
        <v>292</v>
      </c>
      <c r="F94" s="99">
        <v>28</v>
      </c>
      <c r="G94" s="34">
        <v>3123093</v>
      </c>
      <c r="H94" s="102"/>
      <c r="I94" s="102"/>
      <c r="J94" s="34"/>
    </row>
    <row r="95" spans="1:10" x14ac:dyDescent="0.25">
      <c r="A95" s="98">
        <v>43535</v>
      </c>
      <c r="B95" s="99">
        <v>19002429</v>
      </c>
      <c r="C95" s="100">
        <v>1</v>
      </c>
      <c r="D95" s="34">
        <v>83895</v>
      </c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6" x14ac:dyDescent="0.25">
      <c r="A97" s="235"/>
      <c r="B97" s="234"/>
      <c r="C97" s="240"/>
      <c r="D97" s="236"/>
      <c r="E97" s="237"/>
      <c r="F97" s="234"/>
      <c r="G97" s="236"/>
      <c r="H97" s="239"/>
      <c r="I97" s="239"/>
      <c r="J97" s="236"/>
    </row>
    <row r="98" spans="1:16" x14ac:dyDescent="0.25">
      <c r="A98" s="235"/>
      <c r="B98" s="223" t="s">
        <v>11</v>
      </c>
      <c r="C98" s="232">
        <f>SUM(C8:C97)</f>
        <v>1877</v>
      </c>
      <c r="D98" s="224"/>
      <c r="E98" s="223" t="s">
        <v>11</v>
      </c>
      <c r="F98" s="223">
        <f>SUM(F8:F97)</f>
        <v>289</v>
      </c>
      <c r="G98" s="224">
        <f>SUM(G8:G97)</f>
        <v>30504541</v>
      </c>
      <c r="H98" s="239"/>
      <c r="I98" s="239"/>
      <c r="J98" s="236"/>
    </row>
    <row r="99" spans="1:16" x14ac:dyDescent="0.25">
      <c r="A99" s="235"/>
      <c r="B99" s="223"/>
      <c r="C99" s="232"/>
      <c r="D99" s="224"/>
      <c r="E99" s="237"/>
      <c r="F99" s="234"/>
      <c r="G99" s="236"/>
      <c r="H99" s="239"/>
      <c r="I99" s="239"/>
      <c r="J99" s="236"/>
    </row>
    <row r="100" spans="1:16" x14ac:dyDescent="0.25">
      <c r="A100" s="225"/>
      <c r="B100" s="226"/>
      <c r="C100" s="240"/>
      <c r="D100" s="236"/>
      <c r="E100" s="223"/>
      <c r="F100" s="234"/>
      <c r="G100" s="414" t="s">
        <v>12</v>
      </c>
      <c r="H100" s="414"/>
      <c r="I100" s="239"/>
      <c r="J100" s="227">
        <f>SUM(D8:D97)</f>
        <v>196060273</v>
      </c>
    </row>
    <row r="101" spans="1:16" x14ac:dyDescent="0.25">
      <c r="A101" s="235"/>
      <c r="B101" s="234"/>
      <c r="C101" s="240"/>
      <c r="D101" s="236"/>
      <c r="E101" s="223"/>
      <c r="F101" s="234"/>
      <c r="G101" s="414" t="s">
        <v>13</v>
      </c>
      <c r="H101" s="414"/>
      <c r="I101" s="239"/>
      <c r="J101" s="227">
        <f>SUM(G8:G97)</f>
        <v>30504541</v>
      </c>
    </row>
    <row r="102" spans="1:16" x14ac:dyDescent="0.25">
      <c r="A102" s="228"/>
      <c r="B102" s="237"/>
      <c r="C102" s="240"/>
      <c r="D102" s="236"/>
      <c r="E102" s="237"/>
      <c r="F102" s="234"/>
      <c r="G102" s="414" t="s">
        <v>14</v>
      </c>
      <c r="H102" s="414"/>
      <c r="I102" s="41"/>
      <c r="J102" s="229">
        <f>J100-J101</f>
        <v>165555732</v>
      </c>
    </row>
    <row r="103" spans="1:16" x14ac:dyDescent="0.25">
      <c r="A103" s="235"/>
      <c r="B103" s="230"/>
      <c r="C103" s="240"/>
      <c r="D103" s="231"/>
      <c r="E103" s="237"/>
      <c r="F103" s="223"/>
      <c r="G103" s="414" t="s">
        <v>15</v>
      </c>
      <c r="H103" s="414"/>
      <c r="I103" s="239"/>
      <c r="J103" s="227">
        <f>SUM(H8:H99)</f>
        <v>0</v>
      </c>
    </row>
    <row r="104" spans="1:16" x14ac:dyDescent="0.25">
      <c r="A104" s="235"/>
      <c r="B104" s="230"/>
      <c r="C104" s="240"/>
      <c r="D104" s="231"/>
      <c r="E104" s="237"/>
      <c r="F104" s="223"/>
      <c r="G104" s="414" t="s">
        <v>16</v>
      </c>
      <c r="H104" s="414"/>
      <c r="I104" s="239"/>
      <c r="J104" s="227">
        <f>J102+J103</f>
        <v>165555732</v>
      </c>
    </row>
    <row r="105" spans="1:16" x14ac:dyDescent="0.25">
      <c r="A105" s="235"/>
      <c r="B105" s="230"/>
      <c r="C105" s="240"/>
      <c r="D105" s="231"/>
      <c r="E105" s="237"/>
      <c r="F105" s="234"/>
      <c r="G105" s="414" t="s">
        <v>5</v>
      </c>
      <c r="H105" s="414"/>
      <c r="I105" s="239"/>
      <c r="J105" s="227">
        <f>SUM(I8:I99)</f>
        <v>154857176</v>
      </c>
    </row>
    <row r="106" spans="1:16" x14ac:dyDescent="0.25">
      <c r="A106" s="235"/>
      <c r="B106" s="230"/>
      <c r="C106" s="240"/>
      <c r="D106" s="231"/>
      <c r="E106" s="237"/>
      <c r="F106" s="234"/>
      <c r="G106" s="414" t="s">
        <v>31</v>
      </c>
      <c r="H106" s="414"/>
      <c r="I106" s="240" t="str">
        <f>IF(J106&gt;0,"SALDO",IF(J106&lt;0,"PIUTANG",IF(J106=0,"LUNAS")))</f>
        <v>PIUTANG</v>
      </c>
      <c r="J106" s="227">
        <f>J105-J104</f>
        <v>-10698556</v>
      </c>
    </row>
    <row r="107" spans="1:16" x14ac:dyDescent="0.25">
      <c r="F107" s="219"/>
      <c r="G107" s="219"/>
      <c r="J107" s="219"/>
    </row>
    <row r="108" spans="1:16" x14ac:dyDescent="0.25">
      <c r="C108" s="219"/>
      <c r="D108" s="219"/>
      <c r="F108" s="219"/>
      <c r="G108" s="219"/>
      <c r="J108" s="219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8"/>
      <c r="M109" s="233"/>
      <c r="N109" s="233"/>
      <c r="O109" s="233"/>
      <c r="P109" s="233"/>
    </row>
    <row r="110" spans="1:16" x14ac:dyDescent="0.25">
      <c r="C110" s="219"/>
      <c r="D110" s="219"/>
      <c r="F110" s="219"/>
      <c r="G110" s="219"/>
      <c r="J110" s="219"/>
      <c r="L110" s="238"/>
      <c r="M110" s="233"/>
      <c r="N110" s="233"/>
      <c r="O110" s="233"/>
      <c r="P110" s="233"/>
    </row>
    <row r="111" spans="1:16" x14ac:dyDescent="0.25">
      <c r="C111" s="219"/>
      <c r="D111" s="219"/>
      <c r="F111" s="219"/>
      <c r="G111" s="219"/>
      <c r="J111" s="219"/>
      <c r="L111" s="233"/>
      <c r="M111" s="233"/>
      <c r="N111" s="233"/>
      <c r="O111" s="233"/>
      <c r="P111" s="233"/>
    </row>
    <row r="112" spans="1:16" x14ac:dyDescent="0.25">
      <c r="C112" s="219"/>
      <c r="D112" s="219"/>
      <c r="L112" s="233"/>
      <c r="M112" s="233"/>
      <c r="N112" s="233"/>
      <c r="O112" s="233"/>
      <c r="P11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31" activePane="bottomLeft" state="frozen"/>
      <selection pane="bottomLeft" activeCell="B36" sqref="B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1596293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>
        <v>43530</v>
      </c>
      <c r="B36" s="234">
        <v>19002133</v>
      </c>
      <c r="C36" s="240">
        <v>14</v>
      </c>
      <c r="D36" s="236">
        <v>1568505</v>
      </c>
      <c r="E36" s="237"/>
      <c r="F36" s="240"/>
      <c r="G36" s="236"/>
      <c r="H36" s="239"/>
      <c r="I36" s="239">
        <v>700000</v>
      </c>
      <c r="J36" s="236" t="s">
        <v>17</v>
      </c>
    </row>
    <row r="37" spans="1:17" s="233" customFormat="1" x14ac:dyDescent="0.25">
      <c r="A37" s="235"/>
      <c r="B37" s="234"/>
      <c r="C37" s="240"/>
      <c r="D37" s="236"/>
      <c r="E37" s="237"/>
      <c r="F37" s="240"/>
      <c r="G37" s="236"/>
      <c r="H37" s="239"/>
      <c r="I37" s="239"/>
      <c r="J37" s="236"/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174</v>
      </c>
      <c r="D40" s="9">
        <f>SUM(D7:D39)</f>
        <v>17707246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1282000</v>
      </c>
      <c r="I40" s="77">
        <f>SUM(I7:I39)</f>
        <v>13394000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14" t="s">
        <v>12</v>
      </c>
      <c r="H42" s="414"/>
      <c r="I42" s="6"/>
      <c r="J42" s="13">
        <f>SUM(D7:D39)</f>
        <v>17707246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14" t="s">
        <v>13</v>
      </c>
      <c r="H43" s="414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14" t="s">
        <v>14</v>
      </c>
      <c r="H44" s="414"/>
      <c r="I44" s="15"/>
      <c r="J44" s="15">
        <f>J42-J43</f>
        <v>13708293</v>
      </c>
    </row>
    <row r="45" spans="1:17" x14ac:dyDescent="0.25">
      <c r="A45" s="4"/>
      <c r="B45" s="16"/>
      <c r="C45" s="40"/>
      <c r="D45" s="17"/>
      <c r="E45" s="7"/>
      <c r="F45" s="40"/>
      <c r="G45" s="414" t="s">
        <v>15</v>
      </c>
      <c r="H45" s="414"/>
      <c r="I45" s="7"/>
      <c r="J45" s="13">
        <f>SUM(H7:H39)</f>
        <v>1282000</v>
      </c>
    </row>
    <row r="46" spans="1:17" x14ac:dyDescent="0.25">
      <c r="A46" s="4"/>
      <c r="B46" s="16"/>
      <c r="C46" s="40"/>
      <c r="D46" s="17"/>
      <c r="E46" s="7"/>
      <c r="F46" s="40"/>
      <c r="G46" s="414" t="s">
        <v>16</v>
      </c>
      <c r="H46" s="414"/>
      <c r="I46" s="7"/>
      <c r="J46" s="13">
        <f>J44+J45</f>
        <v>14990293</v>
      </c>
    </row>
    <row r="47" spans="1:17" x14ac:dyDescent="0.25">
      <c r="A47" s="4"/>
      <c r="B47" s="16"/>
      <c r="C47" s="40"/>
      <c r="D47" s="17"/>
      <c r="E47" s="7"/>
      <c r="F47" s="40"/>
      <c r="G47" s="414" t="s">
        <v>5</v>
      </c>
      <c r="H47" s="414"/>
      <c r="I47" s="7"/>
      <c r="J47" s="13">
        <f>SUM(I7:I39)</f>
        <v>13394000</v>
      </c>
    </row>
    <row r="48" spans="1:17" x14ac:dyDescent="0.25">
      <c r="A48" s="4"/>
      <c r="B48" s="16"/>
      <c r="C48" s="40"/>
      <c r="D48" s="17"/>
      <c r="E48" s="7"/>
      <c r="F48" s="40"/>
      <c r="G48" s="414" t="s">
        <v>31</v>
      </c>
      <c r="H48" s="414"/>
      <c r="I48" s="3" t="str">
        <f>IF(J48&gt;0,"SALDO",IF(J48&lt;0,"PIUTANG",IF(J48=0,"LUNAS")))</f>
        <v>PIUTANG</v>
      </c>
      <c r="J48" s="13">
        <f>J47-J46</f>
        <v>-1596293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8"/>
  <sheetViews>
    <sheetView workbookViewId="0">
      <pane ySplit="7" topLeftCell="A59" activePane="bottomLeft" state="frozen"/>
      <selection pane="bottomLeft" activeCell="M66" sqref="M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J78*-1</f>
        <v>2365213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>
        <f>D65+H65</f>
        <v>1945550</v>
      </c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>
        <v>43531</v>
      </c>
      <c r="B65" s="234">
        <v>19002187</v>
      </c>
      <c r="C65" s="26">
        <v>19</v>
      </c>
      <c r="D65" s="236">
        <v>1855550</v>
      </c>
      <c r="E65" s="237"/>
      <c r="F65" s="234"/>
      <c r="G65" s="236"/>
      <c r="H65" s="239">
        <v>90000</v>
      </c>
      <c r="I65" s="239"/>
      <c r="J65" s="236"/>
      <c r="K65" s="219"/>
      <c r="L65" s="219"/>
      <c r="M65" s="219"/>
      <c r="N65" s="219"/>
      <c r="O65" s="219"/>
      <c r="P65" s="219"/>
    </row>
    <row r="66" spans="1:16" s="233" customFormat="1" x14ac:dyDescent="0.25">
      <c r="A66" s="235"/>
      <c r="B66" s="234"/>
      <c r="C66" s="26"/>
      <c r="D66" s="236"/>
      <c r="E66" s="237"/>
      <c r="F66" s="234"/>
      <c r="G66" s="236"/>
      <c r="H66" s="239"/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/>
      <c r="B67" s="234"/>
      <c r="C67" s="26"/>
      <c r="D67" s="236"/>
      <c r="E67" s="237"/>
      <c r="F67" s="234"/>
      <c r="G67" s="236"/>
      <c r="H67" s="239"/>
      <c r="I67" s="239"/>
      <c r="J67" s="236"/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x14ac:dyDescent="0.25">
      <c r="A69" s="4"/>
      <c r="B69" s="3"/>
      <c r="C69" s="26"/>
      <c r="D69" s="6"/>
      <c r="E69" s="7"/>
      <c r="F69" s="3"/>
      <c r="G69" s="6"/>
      <c r="H69" s="39"/>
      <c r="I69" s="39"/>
      <c r="J69" s="6"/>
    </row>
    <row r="70" spans="1:16" x14ac:dyDescent="0.25">
      <c r="A70" s="4"/>
      <c r="B70" s="8" t="s">
        <v>11</v>
      </c>
      <c r="C70" s="27">
        <f>SUM(C8:C69)</f>
        <v>3539</v>
      </c>
      <c r="D70" s="9"/>
      <c r="E70" s="8" t="s">
        <v>11</v>
      </c>
      <c r="F70" s="8">
        <f>SUM(F8:F69)</f>
        <v>892</v>
      </c>
      <c r="G70" s="5"/>
      <c r="H70" s="40"/>
      <c r="I70" s="40"/>
      <c r="J70" s="5"/>
    </row>
    <row r="71" spans="1:16" x14ac:dyDescent="0.25">
      <c r="A71" s="4"/>
      <c r="B71" s="8"/>
      <c r="C71" s="27"/>
      <c r="D71" s="9"/>
      <c r="E71" s="8"/>
      <c r="F71" s="8"/>
      <c r="G71" s="32"/>
      <c r="H71" s="52"/>
      <c r="I71" s="40"/>
      <c r="J71" s="5"/>
    </row>
    <row r="72" spans="1:16" x14ac:dyDescent="0.25">
      <c r="A72" s="10"/>
      <c r="B72" s="11"/>
      <c r="C72" s="26"/>
      <c r="D72" s="6"/>
      <c r="E72" s="8"/>
      <c r="F72" s="3"/>
      <c r="G72" s="414" t="s">
        <v>12</v>
      </c>
      <c r="H72" s="414"/>
      <c r="I72" s="39"/>
      <c r="J72" s="13">
        <f>SUM(D8:D69)</f>
        <v>351550619</v>
      </c>
    </row>
    <row r="73" spans="1:16" x14ac:dyDescent="0.25">
      <c r="A73" s="4"/>
      <c r="B73" s="3"/>
      <c r="C73" s="26"/>
      <c r="D73" s="6"/>
      <c r="E73" s="7"/>
      <c r="F73" s="3"/>
      <c r="G73" s="414" t="s">
        <v>13</v>
      </c>
      <c r="H73" s="414"/>
      <c r="I73" s="39"/>
      <c r="J73" s="13">
        <f>SUM(G8:G69)</f>
        <v>89161427</v>
      </c>
    </row>
    <row r="74" spans="1:16" x14ac:dyDescent="0.25">
      <c r="A74" s="14"/>
      <c r="B74" s="7"/>
      <c r="C74" s="26"/>
      <c r="D74" s="6"/>
      <c r="E74" s="7"/>
      <c r="F74" s="3"/>
      <c r="G74" s="414" t="s">
        <v>14</v>
      </c>
      <c r="H74" s="414"/>
      <c r="I74" s="41"/>
      <c r="J74" s="15">
        <f>J72-J73</f>
        <v>262389192</v>
      </c>
    </row>
    <row r="75" spans="1:16" x14ac:dyDescent="0.25">
      <c r="A75" s="4"/>
      <c r="B75" s="16"/>
      <c r="C75" s="26"/>
      <c r="D75" s="17"/>
      <c r="E75" s="7"/>
      <c r="F75" s="3"/>
      <c r="G75" s="414" t="s">
        <v>15</v>
      </c>
      <c r="H75" s="414"/>
      <c r="I75" s="39"/>
      <c r="J75" s="13">
        <f>SUM(H8:H70)</f>
        <v>3391000</v>
      </c>
    </row>
    <row r="76" spans="1:16" x14ac:dyDescent="0.25">
      <c r="A76" s="4"/>
      <c r="B76" s="16"/>
      <c r="C76" s="26"/>
      <c r="D76" s="17"/>
      <c r="E76" s="7"/>
      <c r="F76" s="3"/>
      <c r="G76" s="414" t="s">
        <v>16</v>
      </c>
      <c r="H76" s="414"/>
      <c r="I76" s="39"/>
      <c r="J76" s="13">
        <f>J74+J75</f>
        <v>265780192</v>
      </c>
    </row>
    <row r="77" spans="1:16" x14ac:dyDescent="0.25">
      <c r="A77" s="4"/>
      <c r="B77" s="16"/>
      <c r="C77" s="26"/>
      <c r="D77" s="17"/>
      <c r="E77" s="7"/>
      <c r="F77" s="3"/>
      <c r="G77" s="414" t="s">
        <v>5</v>
      </c>
      <c r="H77" s="414"/>
      <c r="I77" s="39"/>
      <c r="J77" s="13">
        <f>SUM(I8:I70)</f>
        <v>263414979</v>
      </c>
    </row>
    <row r="78" spans="1:16" x14ac:dyDescent="0.25">
      <c r="A78" s="4"/>
      <c r="B78" s="16"/>
      <c r="C78" s="26"/>
      <c r="D78" s="17"/>
      <c r="E78" s="7"/>
      <c r="F78" s="3"/>
      <c r="G78" s="414" t="s">
        <v>31</v>
      </c>
      <c r="H78" s="414"/>
      <c r="I78" s="40" t="str">
        <f>IF(J78&gt;0,"SALDO",IF(J78&lt;0,"PIUTANG",IF(J78=0,"LUNAS")))</f>
        <v>PIUTANG</v>
      </c>
      <c r="J78" s="13">
        <f>J77-J76</f>
        <v>-2365213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8:H78"/>
    <mergeCell ref="G72:H72"/>
    <mergeCell ref="G73:H73"/>
    <mergeCell ref="G74:H74"/>
    <mergeCell ref="G75:H75"/>
    <mergeCell ref="G76:H76"/>
    <mergeCell ref="G77:H7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0" sqref="E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43528</v>
      </c>
      <c r="C5" s="281">
        <f>'Taufik ST'!I2</f>
        <v>9715310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1336780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43533</v>
      </c>
      <c r="C8" s="281">
        <f>Bandros!I2</f>
        <v>3521550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10698556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43533</v>
      </c>
      <c r="C11" s="281">
        <f>ESP!I2</f>
        <v>16727982</v>
      </c>
      <c r="E11" s="289"/>
    </row>
    <row r="12" spans="1:5" s="267" customFormat="1" ht="18.75" customHeight="1" x14ac:dyDescent="0.25">
      <c r="A12" s="185" t="s">
        <v>200</v>
      </c>
      <c r="B12" s="184">
        <f>Yuan!A44</f>
        <v>43529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Yanyan!A87</f>
        <v>43524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2365213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Agus!A38</f>
        <v>43528</v>
      </c>
      <c r="C18" s="281">
        <f>Agus!I2</f>
        <v>626456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Anip!A232</f>
        <v>43528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1596293</v>
      </c>
      <c r="E20" s="288"/>
    </row>
    <row r="21" spans="1:5" s="267" customFormat="1" ht="18.75" customHeight="1" x14ac:dyDescent="0.25">
      <c r="A21" s="185" t="s">
        <v>211</v>
      </c>
      <c r="B21" s="184">
        <v>43533</v>
      </c>
      <c r="C21" s="281">
        <f>'Sale ESP'!I2</f>
        <v>439440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46608069.5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11819702.5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2019-03-12T10:22:39Z</dcterms:modified>
</cp:coreProperties>
</file>