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Bentang!$A$1:$J$112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ST'!$A$5:$J$146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N2" i="64"/>
  <c r="L2" i="64"/>
  <c r="L1" i="64"/>
  <c r="M2" i="57" l="1"/>
  <c r="M1" i="57"/>
  <c r="B20" i="15" l="1"/>
  <c r="B9" i="15"/>
  <c r="L2" i="35" l="1"/>
  <c r="L1" i="35"/>
  <c r="L2" i="2"/>
  <c r="L1" i="2"/>
  <c r="B12" i="15" l="1"/>
  <c r="L2" i="54"/>
  <c r="L1" i="54"/>
  <c r="L1" i="61" l="1"/>
  <c r="N1" i="64" l="1"/>
  <c r="N3" i="64" s="1"/>
  <c r="L63" i="16" l="1"/>
  <c r="L29" i="56" l="1"/>
  <c r="M2" i="58" l="1"/>
  <c r="M1" i="58"/>
  <c r="L3" i="58" l="1"/>
  <c r="L2" i="61" l="1"/>
  <c r="M115" i="57" l="1"/>
  <c r="M114" i="57"/>
  <c r="M113" i="57"/>
  <c r="O93" i="57"/>
  <c r="M95" i="57" l="1"/>
  <c r="M94" i="57"/>
  <c r="M93" i="57"/>
  <c r="L63" i="64" l="1"/>
  <c r="L62" i="64"/>
  <c r="L3" i="2" l="1"/>
  <c r="L25" i="56" l="1"/>
  <c r="M114" i="58" l="1"/>
  <c r="M113" i="58"/>
  <c r="L2" i="12" l="1"/>
  <c r="L1" i="12"/>
  <c r="I40" i="5" l="1"/>
  <c r="L3" i="64" l="1"/>
  <c r="J154" i="64"/>
  <c r="J153" i="64"/>
  <c r="N2" i="16" l="1"/>
  <c r="L23" i="56" l="1"/>
  <c r="M2" i="2" l="1"/>
  <c r="M1" i="2"/>
  <c r="N1" i="54" l="1"/>
  <c r="N2" i="54"/>
  <c r="L66" i="62" l="1"/>
  <c r="L678" i="63" l="1"/>
  <c r="L677" i="63"/>
  <c r="J158" i="64"/>
  <c r="J156" i="64"/>
  <c r="G151" i="64"/>
  <c r="F151" i="64"/>
  <c r="C151" i="64"/>
  <c r="J155" i="64" l="1"/>
  <c r="J157" i="64" s="1"/>
  <c r="J159" i="64" s="1"/>
  <c r="I2" i="64" s="1"/>
  <c r="C21" i="15" s="1"/>
  <c r="L679" i="63"/>
  <c r="I159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20" i="58" l="1"/>
  <c r="J318" i="58"/>
  <c r="J316" i="58"/>
  <c r="J315" i="58"/>
  <c r="I313" i="58"/>
  <c r="H313" i="58"/>
  <c r="G313" i="58"/>
  <c r="F313" i="58"/>
  <c r="D313" i="58"/>
  <c r="C313" i="58"/>
  <c r="M3" i="58"/>
  <c r="N3" i="58" l="1"/>
  <c r="J317" i="58"/>
  <c r="J319" i="58" s="1"/>
  <c r="J321" i="58" s="1"/>
  <c r="I321" i="58" l="1"/>
  <c r="I2" i="58"/>
  <c r="C8" i="15" s="1"/>
  <c r="J204" i="57" l="1"/>
  <c r="J202" i="57"/>
  <c r="J200" i="57"/>
  <c r="J199" i="57"/>
  <c r="G197" i="57"/>
  <c r="F197" i="57"/>
  <c r="C197" i="57"/>
  <c r="J201" i="57" l="1"/>
  <c r="J203" i="57" s="1"/>
  <c r="J205" i="57" s="1"/>
  <c r="I205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1" i="55"/>
  <c r="J109" i="55"/>
  <c r="J107" i="55"/>
  <c r="J106" i="55"/>
  <c r="G104" i="55"/>
  <c r="F104" i="55"/>
  <c r="C104" i="55"/>
  <c r="M1" i="56" l="1"/>
  <c r="J108" i="55"/>
  <c r="J110" i="55" s="1"/>
  <c r="J112" i="55" s="1"/>
  <c r="I112" i="55" s="1"/>
  <c r="I2" i="55" l="1"/>
  <c r="C9" i="15" s="1"/>
  <c r="I42" i="30" l="1"/>
  <c r="I44" i="30"/>
  <c r="I37" i="18" l="1"/>
  <c r="I39" i="18"/>
  <c r="L3" i="12" l="1"/>
  <c r="B17" i="15" l="1"/>
  <c r="B14" i="15"/>
  <c r="J145" i="54" l="1"/>
  <c r="J143" i="54"/>
  <c r="J141" i="54"/>
  <c r="J140" i="54"/>
  <c r="I138" i="54"/>
  <c r="H138" i="54"/>
  <c r="G138" i="54"/>
  <c r="F138" i="54"/>
  <c r="D138" i="54"/>
  <c r="C138" i="54"/>
  <c r="J142" i="54" l="1"/>
  <c r="J144" i="54" s="1"/>
  <c r="J146" i="54" s="1"/>
  <c r="I2" i="54" s="1"/>
  <c r="C5" i="15" s="1"/>
  <c r="L3" i="54"/>
  <c r="N3" i="54" s="1"/>
  <c r="I146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3" i="2" l="1"/>
  <c r="I28" i="2"/>
  <c r="H28" i="2"/>
  <c r="G28" i="2"/>
  <c r="F2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7" i="16"/>
  <c r="J75" i="16"/>
  <c r="J73" i="16"/>
  <c r="J72" i="16"/>
  <c r="F70" i="16"/>
  <c r="C70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100" i="12"/>
  <c r="J98" i="12"/>
  <c r="J96" i="12"/>
  <c r="J95" i="12"/>
  <c r="F93" i="12"/>
  <c r="C9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5" i="2"/>
  <c r="J31" i="2"/>
  <c r="C28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4" i="16"/>
  <c r="J76" i="16" s="1"/>
  <c r="J78" i="16" s="1"/>
  <c r="I78" i="16" s="1"/>
  <c r="J55" i="11"/>
  <c r="J57" i="11" s="1"/>
  <c r="J59" i="11" s="1"/>
  <c r="J59" i="34"/>
  <c r="I2" i="21"/>
  <c r="I59" i="21"/>
  <c r="J122" i="20"/>
  <c r="J124" i="20" s="1"/>
  <c r="J126" i="20" s="1"/>
  <c r="I2" i="20" s="1"/>
  <c r="J97" i="12"/>
  <c r="J99" i="12" s="1"/>
  <c r="J10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1" i="12"/>
  <c r="I126" i="20"/>
  <c r="I52" i="18"/>
  <c r="I95" i="4"/>
  <c r="I48" i="32"/>
  <c r="I2" i="32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8" i="2"/>
  <c r="J30" i="2"/>
  <c r="J32" i="2"/>
  <c r="J34" i="2" s="1"/>
  <c r="J36" i="2" s="1"/>
  <c r="I36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charset val="1"/>
          </rPr>
          <t xml:space="preserve"> PEND
TRSF E-BANKING CR
1303/FTSCY/WS95011
7425920.00
Pembayaran Taufik
TAUFIK HIDAYAT
0000
7,425,920.00
CR
241,525,055.88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charset val="1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charset val="1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charset val="1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charset val="1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charset val="1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charset val="1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charset val="1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charset val="1"/>
          </rPr>
          <t xml:space="preserve"> PEND
TRSF E-BANKING CR
03/10 95031
TRANPER
YAN YAN HERYANA
0000
1,195,015.00
CR
231,785,625.88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charset val="1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charset val="1"/>
          </rPr>
          <t>14/03/19  SETORAN TANPA BUKU IMAT AS-400301000897500
  3.000.000,00  63.402.296,80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>13/03 
SA Cash Dep NoBook FEBRIAN ABDUL RAHMAN
 - 1,100,000.00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<sst xmlns="http://schemas.openxmlformats.org/spreadsheetml/2006/main" count="2307" uniqueCount="319">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</sst>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46"/>
  <sheetViews>
    <sheetView zoomScaleNormal="100" workbookViewId="0">
      <pane ySplit="7" topLeftCell="A123" activePane="bottomLeft" state="frozen"/>
      <selection pane="bottomLeft" activeCell="B134" sqref="B13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SUM(D113:D122)</f>
        <v>8302485</v>
      </c>
      <c r="M1" s="238">
        <v>8474598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J146*-1</f>
        <v>6887550</v>
      </c>
      <c r="J2" s="218"/>
      <c r="L2" s="276">
        <f>SUM(G113:G122)</f>
        <v>876565</v>
      </c>
      <c r="M2" s="238">
        <v>1074615</v>
      </c>
      <c r="N2" s="238">
        <f>L2-M2</f>
        <v>-198050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7425920</v>
      </c>
      <c r="M3" s="238">
        <f>M1-M2</f>
        <v>7399983</v>
      </c>
      <c r="N3" s="238">
        <f>L3-M3</f>
        <v>25937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98">
        <v>43535</v>
      </c>
      <c r="B123" s="99">
        <v>19002420</v>
      </c>
      <c r="C123" s="412">
        <v>12</v>
      </c>
      <c r="D123" s="34">
        <v>1211675</v>
      </c>
      <c r="E123" s="101" t="s">
        <v>301</v>
      </c>
      <c r="F123" s="100">
        <v>1</v>
      </c>
      <c r="G123" s="34">
        <v>88570</v>
      </c>
      <c r="H123" s="101"/>
      <c r="I123" s="102"/>
      <c r="J123" s="34"/>
    </row>
    <row r="124" spans="1:10" ht="15.75" customHeight="1" x14ac:dyDescent="0.25">
      <c r="A124" s="98">
        <v>43535</v>
      </c>
      <c r="B124" s="99">
        <v>19002442</v>
      </c>
      <c r="C124" s="412">
        <v>3</v>
      </c>
      <c r="D124" s="34">
        <v>247945</v>
      </c>
      <c r="E124" s="101"/>
      <c r="F124" s="100"/>
      <c r="G124" s="34"/>
      <c r="H124" s="101"/>
      <c r="I124" s="102"/>
      <c r="J124" s="34"/>
    </row>
    <row r="125" spans="1:10" ht="15.75" customHeight="1" x14ac:dyDescent="0.25">
      <c r="A125" s="98">
        <v>43536</v>
      </c>
      <c r="B125" s="99">
        <v>19002488</v>
      </c>
      <c r="C125" s="412">
        <v>4</v>
      </c>
      <c r="D125" s="34">
        <v>307870</v>
      </c>
      <c r="E125" s="101"/>
      <c r="F125" s="100"/>
      <c r="G125" s="34"/>
      <c r="H125" s="101"/>
      <c r="I125" s="102"/>
      <c r="J125" s="34"/>
    </row>
    <row r="126" spans="1:10" ht="15.75" customHeight="1" x14ac:dyDescent="0.25">
      <c r="A126" s="98">
        <v>43536</v>
      </c>
      <c r="B126" s="99">
        <v>19002499</v>
      </c>
      <c r="C126" s="412">
        <v>6</v>
      </c>
      <c r="D126" s="34">
        <v>610470</v>
      </c>
      <c r="E126" s="101"/>
      <c r="F126" s="100"/>
      <c r="G126" s="34"/>
      <c r="H126" s="101"/>
      <c r="I126" s="102"/>
      <c r="J126" s="34"/>
    </row>
    <row r="127" spans="1:10" ht="15.75" customHeight="1" x14ac:dyDescent="0.25">
      <c r="A127" s="98">
        <v>43537</v>
      </c>
      <c r="B127" s="99">
        <v>19002553</v>
      </c>
      <c r="C127" s="412">
        <v>13</v>
      </c>
      <c r="D127" s="34">
        <v>1309510</v>
      </c>
      <c r="E127" s="101" t="s">
        <v>307</v>
      </c>
      <c r="F127" s="100">
        <v>1</v>
      </c>
      <c r="G127" s="34">
        <v>90015</v>
      </c>
      <c r="H127" s="101"/>
      <c r="I127" s="102"/>
      <c r="J127" s="34"/>
    </row>
    <row r="128" spans="1:10" ht="15.75" customHeight="1" x14ac:dyDescent="0.25">
      <c r="A128" s="98">
        <v>43537</v>
      </c>
      <c r="B128" s="99">
        <v>19002564</v>
      </c>
      <c r="C128" s="412">
        <v>6</v>
      </c>
      <c r="D128" s="34">
        <v>567800</v>
      </c>
      <c r="E128" s="101"/>
      <c r="F128" s="100"/>
      <c r="G128" s="34"/>
      <c r="H128" s="101"/>
      <c r="I128" s="102"/>
      <c r="J128" s="34"/>
    </row>
    <row r="129" spans="1:10" ht="15.75" customHeight="1" x14ac:dyDescent="0.25">
      <c r="A129" s="98">
        <v>43538</v>
      </c>
      <c r="B129" s="99">
        <v>19002622</v>
      </c>
      <c r="C129" s="412">
        <v>9</v>
      </c>
      <c r="D129" s="34">
        <v>954975</v>
      </c>
      <c r="E129" s="101"/>
      <c r="F129" s="100"/>
      <c r="G129" s="34"/>
      <c r="H129" s="101"/>
      <c r="I129" s="102"/>
      <c r="J129" s="34"/>
    </row>
    <row r="130" spans="1:10" ht="15.75" customHeight="1" x14ac:dyDescent="0.25">
      <c r="A130" s="98">
        <v>43538</v>
      </c>
      <c r="B130" s="99">
        <v>19002646</v>
      </c>
      <c r="C130" s="412">
        <v>4</v>
      </c>
      <c r="D130" s="34">
        <v>396780</v>
      </c>
      <c r="E130" s="101"/>
      <c r="F130" s="100"/>
      <c r="G130" s="34"/>
      <c r="H130" s="101"/>
      <c r="I130" s="102"/>
      <c r="J130" s="34"/>
    </row>
    <row r="131" spans="1:10" ht="15.75" customHeight="1" x14ac:dyDescent="0.25">
      <c r="A131" s="98">
        <v>43539</v>
      </c>
      <c r="B131" s="99">
        <v>19002681</v>
      </c>
      <c r="C131" s="412">
        <v>6</v>
      </c>
      <c r="D131" s="34">
        <v>606645</v>
      </c>
      <c r="E131" s="101" t="s">
        <v>314</v>
      </c>
      <c r="F131" s="100">
        <v>3</v>
      </c>
      <c r="G131" s="34">
        <v>360485</v>
      </c>
      <c r="H131" s="101"/>
      <c r="I131" s="102"/>
      <c r="J131" s="34"/>
    </row>
    <row r="132" spans="1:10" ht="15.75" customHeight="1" x14ac:dyDescent="0.25">
      <c r="A132" s="98">
        <v>43539</v>
      </c>
      <c r="B132" s="99">
        <v>19002685</v>
      </c>
      <c r="C132" s="412">
        <v>5</v>
      </c>
      <c r="D132" s="34">
        <v>481355</v>
      </c>
      <c r="E132" s="101"/>
      <c r="F132" s="100"/>
      <c r="G132" s="34"/>
      <c r="H132" s="101"/>
      <c r="I132" s="102"/>
      <c r="J132" s="34"/>
    </row>
    <row r="133" spans="1:10" ht="15.75" customHeight="1" x14ac:dyDescent="0.25">
      <c r="A133" s="98">
        <v>43540</v>
      </c>
      <c r="B133" s="99">
        <v>19002747</v>
      </c>
      <c r="C133" s="412">
        <v>4</v>
      </c>
      <c r="D133" s="34">
        <v>427975</v>
      </c>
      <c r="E133" s="101" t="s">
        <v>316</v>
      </c>
      <c r="F133" s="100">
        <v>1</v>
      </c>
      <c r="G133" s="34">
        <v>81600</v>
      </c>
      <c r="H133" s="101"/>
      <c r="I133" s="102"/>
      <c r="J133" s="34"/>
    </row>
    <row r="134" spans="1:10" ht="15.75" customHeight="1" x14ac:dyDescent="0.25">
      <c r="A134" s="98">
        <v>43540</v>
      </c>
      <c r="B134" s="99">
        <v>19002762</v>
      </c>
      <c r="C134" s="412">
        <v>4</v>
      </c>
      <c r="D134" s="34">
        <v>385220</v>
      </c>
      <c r="E134" s="101"/>
      <c r="F134" s="100"/>
      <c r="G134" s="34"/>
      <c r="H134" s="101"/>
      <c r="I134" s="102"/>
      <c r="J134" s="34"/>
    </row>
    <row r="135" spans="1:10" ht="15.75" customHeight="1" x14ac:dyDescent="0.25">
      <c r="A135" s="98"/>
      <c r="B135" s="99"/>
      <c r="C135" s="412"/>
      <c r="D135" s="34"/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/>
      <c r="B136" s="99"/>
      <c r="C136" s="412"/>
      <c r="D136" s="34"/>
      <c r="E136" s="101"/>
      <c r="F136" s="100"/>
      <c r="G136" s="34"/>
      <c r="H136" s="101"/>
      <c r="I136" s="102"/>
      <c r="J136" s="34"/>
    </row>
    <row r="137" spans="1:10" x14ac:dyDescent="0.25">
      <c r="A137" s="235"/>
      <c r="B137" s="234"/>
      <c r="C137" s="12"/>
      <c r="D137" s="236"/>
      <c r="E137" s="237"/>
      <c r="F137" s="240"/>
      <c r="G137" s="236"/>
      <c r="H137" s="237"/>
      <c r="I137" s="239"/>
      <c r="J137" s="236"/>
    </row>
    <row r="138" spans="1:10" x14ac:dyDescent="0.25">
      <c r="A138" s="235"/>
      <c r="B138" s="223" t="s">
        <v>11</v>
      </c>
      <c r="C138" s="229">
        <f>SUM(C8:C137)</f>
        <v>776</v>
      </c>
      <c r="D138" s="224">
        <f>SUM(D8:D137)</f>
        <v>72062883</v>
      </c>
      <c r="E138" s="223" t="s">
        <v>11</v>
      </c>
      <c r="F138" s="232">
        <f>SUM(F8:F137)</f>
        <v>70</v>
      </c>
      <c r="G138" s="224">
        <f>SUM(G8:G137)</f>
        <v>6923605</v>
      </c>
      <c r="H138" s="232">
        <f>SUM(H8:H137)</f>
        <v>0</v>
      </c>
      <c r="I138" s="232">
        <f>SUM(I8:I137)</f>
        <v>58251728</v>
      </c>
      <c r="J138" s="5"/>
    </row>
    <row r="139" spans="1:10" x14ac:dyDescent="0.25">
      <c r="A139" s="235"/>
      <c r="B139" s="223"/>
      <c r="C139" s="229"/>
      <c r="D139" s="224"/>
      <c r="E139" s="223"/>
      <c r="F139" s="232"/>
      <c r="G139" s="224"/>
      <c r="H139" s="232"/>
      <c r="I139" s="232"/>
      <c r="J139" s="5"/>
    </row>
    <row r="140" spans="1:10" x14ac:dyDescent="0.25">
      <c r="A140" s="225"/>
      <c r="B140" s="226"/>
      <c r="C140" s="12"/>
      <c r="D140" s="236"/>
      <c r="E140" s="223"/>
      <c r="F140" s="240"/>
      <c r="G140" s="420" t="s">
        <v>12</v>
      </c>
      <c r="H140" s="420"/>
      <c r="I140" s="239"/>
      <c r="J140" s="227">
        <f>SUM(D8:D137)</f>
        <v>72062883</v>
      </c>
    </row>
    <row r="141" spans="1:10" x14ac:dyDescent="0.25">
      <c r="A141" s="235"/>
      <c r="B141" s="234"/>
      <c r="C141" s="12"/>
      <c r="D141" s="236"/>
      <c r="E141" s="237"/>
      <c r="F141" s="240"/>
      <c r="G141" s="420" t="s">
        <v>13</v>
      </c>
      <c r="H141" s="420"/>
      <c r="I141" s="239"/>
      <c r="J141" s="227">
        <f>SUM(G8:G137)</f>
        <v>6923605</v>
      </c>
    </row>
    <row r="142" spans="1:10" x14ac:dyDescent="0.25">
      <c r="A142" s="228"/>
      <c r="B142" s="237"/>
      <c r="C142" s="12"/>
      <c r="D142" s="236"/>
      <c r="E142" s="237"/>
      <c r="F142" s="240"/>
      <c r="G142" s="420" t="s">
        <v>14</v>
      </c>
      <c r="H142" s="420"/>
      <c r="I142" s="41"/>
      <c r="J142" s="229">
        <f>J140-J141</f>
        <v>65139278</v>
      </c>
    </row>
    <row r="143" spans="1:10" x14ac:dyDescent="0.25">
      <c r="A143" s="235"/>
      <c r="B143" s="230"/>
      <c r="C143" s="12"/>
      <c r="D143" s="231"/>
      <c r="E143" s="237"/>
      <c r="F143" s="240"/>
      <c r="G143" s="420" t="s">
        <v>15</v>
      </c>
      <c r="H143" s="420"/>
      <c r="I143" s="239"/>
      <c r="J143" s="227">
        <f>SUM(H8:H137)</f>
        <v>0</v>
      </c>
    </row>
    <row r="144" spans="1:10" x14ac:dyDescent="0.25">
      <c r="A144" s="235"/>
      <c r="B144" s="230"/>
      <c r="C144" s="12"/>
      <c r="D144" s="231"/>
      <c r="E144" s="237"/>
      <c r="F144" s="240"/>
      <c r="G144" s="420" t="s">
        <v>16</v>
      </c>
      <c r="H144" s="420"/>
      <c r="I144" s="239"/>
      <c r="J144" s="227">
        <f>J142+J143</f>
        <v>65139278</v>
      </c>
    </row>
    <row r="145" spans="1:10" x14ac:dyDescent="0.25">
      <c r="A145" s="235"/>
      <c r="B145" s="230"/>
      <c r="C145" s="12"/>
      <c r="D145" s="231"/>
      <c r="E145" s="237"/>
      <c r="F145" s="240"/>
      <c r="G145" s="420" t="s">
        <v>5</v>
      </c>
      <c r="H145" s="420"/>
      <c r="I145" s="239"/>
      <c r="J145" s="227">
        <f>SUM(I8:I137)</f>
        <v>58251728</v>
      </c>
    </row>
    <row r="146" spans="1:10" x14ac:dyDescent="0.25">
      <c r="A146" s="235"/>
      <c r="B146" s="230"/>
      <c r="C146" s="12"/>
      <c r="D146" s="231"/>
      <c r="E146" s="237"/>
      <c r="F146" s="240"/>
      <c r="G146" s="420" t="s">
        <v>31</v>
      </c>
      <c r="H146" s="420"/>
      <c r="I146" s="240" t="str">
        <f>IF(J146&gt;0,"SALDO",IF(J146&lt;0,"PIUTANG",IF(J146=0,"LUNAS")))</f>
        <v>PIUTANG</v>
      </c>
      <c r="J146" s="227">
        <f>J145-J144</f>
        <v>-6887550</v>
      </c>
    </row>
  </sheetData>
  <mergeCells count="15">
    <mergeCell ref="G146:H146"/>
    <mergeCell ref="G140:H140"/>
    <mergeCell ref="G141:H141"/>
    <mergeCell ref="G142:H142"/>
    <mergeCell ref="G143:H143"/>
    <mergeCell ref="G144:H144"/>
    <mergeCell ref="G145:H14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6"/>
  <sheetViews>
    <sheetView workbookViewId="0">
      <pane ySplit="7" topLeftCell="A17" activePane="bottomLeft" state="frozen"/>
      <selection pane="bottomLeft" activeCell="B26" sqref="B2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SUM(D16:D22)</f>
        <v>1489923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J36*-1</f>
        <v>1288660</v>
      </c>
      <c r="J2" s="20"/>
      <c r="L2" s="277">
        <f>SUM(G16:G22)</f>
        <v>588998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900925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x14ac:dyDescent="0.25">
      <c r="A27" s="162"/>
      <c r="B27" s="3"/>
      <c r="C27" s="40"/>
      <c r="D27" s="6"/>
      <c r="E27" s="7"/>
      <c r="F27" s="40"/>
      <c r="G27" s="6"/>
      <c r="H27" s="39"/>
      <c r="I27" s="39"/>
      <c r="J27" s="6"/>
    </row>
    <row r="28" spans="1:18" x14ac:dyDescent="0.25">
      <c r="A28" s="162"/>
      <c r="B28" s="8" t="s">
        <v>11</v>
      </c>
      <c r="C28" s="77">
        <f>SUM(C8:C27)</f>
        <v>37</v>
      </c>
      <c r="D28" s="9">
        <f>SUM(D8:D27)</f>
        <v>4069299</v>
      </c>
      <c r="E28" s="8" t="s">
        <v>11</v>
      </c>
      <c r="F28" s="77">
        <f>SUM(F8:F27)</f>
        <v>6</v>
      </c>
      <c r="G28" s="5">
        <f>SUM(G8:G27)</f>
        <v>693038</v>
      </c>
      <c r="H28" s="40">
        <f>SUM(H8:H27)</f>
        <v>0</v>
      </c>
      <c r="I28" s="40">
        <f>SUM(I8:I27)</f>
        <v>2087601</v>
      </c>
      <c r="J28" s="5"/>
    </row>
    <row r="29" spans="1:18" x14ac:dyDescent="0.25">
      <c r="A29" s="162"/>
      <c r="B29" s="8"/>
      <c r="C29" s="77"/>
      <c r="D29" s="9"/>
      <c r="E29" s="8"/>
      <c r="F29" s="77"/>
      <c r="G29" s="5"/>
      <c r="H29" s="40"/>
      <c r="I29" s="40"/>
      <c r="J29" s="5"/>
    </row>
    <row r="30" spans="1:18" x14ac:dyDescent="0.25">
      <c r="A30" s="163"/>
      <c r="B30" s="11"/>
      <c r="C30" s="40"/>
      <c r="D30" s="6"/>
      <c r="E30" s="8"/>
      <c r="F30" s="40"/>
      <c r="G30" s="420" t="s">
        <v>12</v>
      </c>
      <c r="H30" s="420"/>
      <c r="I30" s="39"/>
      <c r="J30" s="13">
        <f>SUM(D8:D27)</f>
        <v>4069299</v>
      </c>
    </row>
    <row r="31" spans="1:18" x14ac:dyDescent="0.25">
      <c r="A31" s="162"/>
      <c r="B31" s="3"/>
      <c r="C31" s="40"/>
      <c r="D31" s="6"/>
      <c r="E31" s="7"/>
      <c r="F31" s="40"/>
      <c r="G31" s="420" t="s">
        <v>13</v>
      </c>
      <c r="H31" s="420"/>
      <c r="I31" s="39"/>
      <c r="J31" s="13">
        <f>SUM(G8:G27)</f>
        <v>693038</v>
      </c>
    </row>
    <row r="32" spans="1:18" x14ac:dyDescent="0.25">
      <c r="A32" s="164"/>
      <c r="B32" s="7"/>
      <c r="C32" s="40"/>
      <c r="D32" s="6"/>
      <c r="E32" s="7"/>
      <c r="F32" s="40"/>
      <c r="G32" s="420" t="s">
        <v>14</v>
      </c>
      <c r="H32" s="420"/>
      <c r="I32" s="41"/>
      <c r="J32" s="15">
        <f>J30-J31</f>
        <v>3376261</v>
      </c>
    </row>
    <row r="33" spans="1:18" x14ac:dyDescent="0.25">
      <c r="A33" s="162"/>
      <c r="B33" s="16"/>
      <c r="C33" s="40"/>
      <c r="D33" s="17"/>
      <c r="E33" s="7"/>
      <c r="F33" s="40"/>
      <c r="G33" s="420" t="s">
        <v>15</v>
      </c>
      <c r="H33" s="420"/>
      <c r="I33" s="39"/>
      <c r="J33" s="13">
        <f>SUM(H8:H27)</f>
        <v>0</v>
      </c>
      <c r="K33"/>
      <c r="L33"/>
      <c r="M33"/>
      <c r="N33"/>
      <c r="O33"/>
      <c r="P33"/>
      <c r="Q33"/>
      <c r="R33"/>
    </row>
    <row r="34" spans="1:18" x14ac:dyDescent="0.25">
      <c r="A34" s="162"/>
      <c r="B34" s="16"/>
      <c r="C34" s="40"/>
      <c r="D34" s="17"/>
      <c r="E34" s="7"/>
      <c r="F34" s="40"/>
      <c r="G34" s="420" t="s">
        <v>16</v>
      </c>
      <c r="H34" s="420"/>
      <c r="I34" s="39"/>
      <c r="J34" s="13">
        <f>J32+J33</f>
        <v>3376261</v>
      </c>
      <c r="K34"/>
      <c r="L34"/>
      <c r="M34"/>
      <c r="N34"/>
      <c r="O34"/>
      <c r="P34"/>
      <c r="Q34"/>
      <c r="R34"/>
    </row>
    <row r="35" spans="1:18" x14ac:dyDescent="0.25">
      <c r="A35" s="162"/>
      <c r="B35" s="16"/>
      <c r="C35" s="40"/>
      <c r="D35" s="17"/>
      <c r="E35" s="7"/>
      <c r="F35" s="40"/>
      <c r="G35" s="420" t="s">
        <v>5</v>
      </c>
      <c r="H35" s="420"/>
      <c r="I35" s="39"/>
      <c r="J35" s="13">
        <f>SUM(I8:I27)</f>
        <v>2087601</v>
      </c>
      <c r="K35"/>
      <c r="L35"/>
      <c r="M35"/>
      <c r="N35"/>
      <c r="O35"/>
      <c r="P35"/>
      <c r="Q35"/>
      <c r="R35"/>
    </row>
    <row r="36" spans="1:18" x14ac:dyDescent="0.25">
      <c r="A36" s="162"/>
      <c r="B36" s="16"/>
      <c r="C36" s="40"/>
      <c r="D36" s="17"/>
      <c r="E36" s="7"/>
      <c r="F36" s="40"/>
      <c r="G36" s="420" t="s">
        <v>31</v>
      </c>
      <c r="H36" s="420"/>
      <c r="I36" s="40" t="str">
        <f>IF(J36&gt;0,"SALDO",IF(J36&lt;0,"PIUTANG",IF(J36=0,"LUNAS")))</f>
        <v>PIUTANG</v>
      </c>
      <c r="J36" s="13">
        <f>J35-J34</f>
        <v>-1288660</v>
      </c>
      <c r="K36"/>
      <c r="L36"/>
      <c r="M36"/>
      <c r="N36"/>
      <c r="O36"/>
      <c r="P36"/>
      <c r="Q36"/>
      <c r="R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5:H35"/>
    <mergeCell ref="G36:H36"/>
    <mergeCell ref="G30:H30"/>
    <mergeCell ref="G31:H31"/>
    <mergeCell ref="G32:H32"/>
    <mergeCell ref="G33:H33"/>
    <mergeCell ref="G34:H3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21"/>
  <sheetViews>
    <sheetView workbookViewId="0">
      <pane ySplit="7" topLeftCell="A292" activePane="bottomLeft" state="frozen"/>
      <selection pane="bottomLeft" activeCell="H306" sqref="H30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SUM(D290:D296)</f>
        <v>3473270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J321*-1</f>
        <v>1680875</v>
      </c>
      <c r="J2" s="218"/>
      <c r="L2" s="219">
        <f>SUM(G290:G296)</f>
        <v>486115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2987155</v>
      </c>
      <c r="M3" s="219">
        <f>M1-M2</f>
        <v>1369830</v>
      </c>
      <c r="N3" s="219">
        <f>L3+M3</f>
        <v>4356985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98">
        <v>43540</v>
      </c>
      <c r="B297" s="99">
        <v>19002712</v>
      </c>
      <c r="C297" s="412">
        <v>8</v>
      </c>
      <c r="D297" s="34">
        <v>889185</v>
      </c>
      <c r="E297" s="99" t="s">
        <v>315</v>
      </c>
      <c r="F297" s="100">
        <v>6</v>
      </c>
      <c r="G297" s="34">
        <v>712470</v>
      </c>
      <c r="H297" s="102"/>
      <c r="I297" s="102"/>
      <c r="J297" s="34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98">
        <v>43540</v>
      </c>
      <c r="B298" s="99">
        <v>19002728</v>
      </c>
      <c r="C298" s="412">
        <v>8</v>
      </c>
      <c r="D298" s="34">
        <v>823055</v>
      </c>
      <c r="E298" s="99"/>
      <c r="F298" s="100"/>
      <c r="G298" s="34"/>
      <c r="H298" s="102"/>
      <c r="I298" s="102"/>
      <c r="J298" s="34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98">
        <v>43540</v>
      </c>
      <c r="B299" s="99">
        <v>19002752</v>
      </c>
      <c r="C299" s="412">
        <v>8</v>
      </c>
      <c r="D299" s="34">
        <v>681105</v>
      </c>
      <c r="E299" s="99"/>
      <c r="F299" s="100"/>
      <c r="G299" s="34"/>
      <c r="H299" s="102"/>
      <c r="I299" s="102"/>
      <c r="J299" s="34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98"/>
      <c r="B300" s="99"/>
      <c r="C300" s="412"/>
      <c r="D300" s="34"/>
      <c r="E300" s="99"/>
      <c r="F300" s="100"/>
      <c r="G300" s="34"/>
      <c r="H300" s="102"/>
      <c r="I300" s="102"/>
      <c r="J300" s="34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98"/>
      <c r="B301" s="99"/>
      <c r="C301" s="412"/>
      <c r="D301" s="34"/>
      <c r="E301" s="99"/>
      <c r="F301" s="100"/>
      <c r="G301" s="34"/>
      <c r="H301" s="102"/>
      <c r="I301" s="102"/>
      <c r="J301" s="34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98"/>
      <c r="B302" s="99"/>
      <c r="C302" s="412"/>
      <c r="D302" s="34"/>
      <c r="E302" s="99"/>
      <c r="F302" s="100"/>
      <c r="G302" s="34"/>
      <c r="H302" s="102"/>
      <c r="I302" s="102"/>
      <c r="J302" s="34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98"/>
      <c r="B303" s="99"/>
      <c r="C303" s="412"/>
      <c r="D303" s="34"/>
      <c r="E303" s="99"/>
      <c r="F303" s="100"/>
      <c r="G303" s="34"/>
      <c r="H303" s="102"/>
      <c r="I303" s="102"/>
      <c r="J303" s="34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98"/>
      <c r="B304" s="99"/>
      <c r="C304" s="412"/>
      <c r="D304" s="34"/>
      <c r="E304" s="99"/>
      <c r="F304" s="100"/>
      <c r="G304" s="34"/>
      <c r="H304" s="102"/>
      <c r="I304" s="102"/>
      <c r="J304" s="34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98"/>
      <c r="B305" s="99"/>
      <c r="C305" s="412"/>
      <c r="D305" s="34"/>
      <c r="E305" s="99"/>
      <c r="F305" s="100"/>
      <c r="G305" s="34"/>
      <c r="H305" s="102"/>
      <c r="I305" s="102"/>
      <c r="J305" s="34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98"/>
      <c r="B306" s="99"/>
      <c r="C306" s="412"/>
      <c r="D306" s="34"/>
      <c r="E306" s="99"/>
      <c r="F306" s="100"/>
      <c r="G306" s="34"/>
      <c r="H306" s="102"/>
      <c r="I306" s="102"/>
      <c r="J306" s="34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98"/>
      <c r="B307" s="99"/>
      <c r="C307" s="412"/>
      <c r="D307" s="34"/>
      <c r="E307" s="99"/>
      <c r="F307" s="100"/>
      <c r="G307" s="34"/>
      <c r="H307" s="102"/>
      <c r="I307" s="102"/>
      <c r="J307" s="34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98"/>
      <c r="B308" s="99"/>
      <c r="C308" s="412"/>
      <c r="D308" s="34"/>
      <c r="E308" s="99"/>
      <c r="F308" s="100"/>
      <c r="G308" s="34"/>
      <c r="H308" s="102"/>
      <c r="I308" s="102"/>
      <c r="J308" s="34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98"/>
      <c r="B309" s="99"/>
      <c r="C309" s="412"/>
      <c r="D309" s="34"/>
      <c r="E309" s="99"/>
      <c r="F309" s="100"/>
      <c r="G309" s="34"/>
      <c r="H309" s="102"/>
      <c r="I309" s="102"/>
      <c r="J309" s="34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98"/>
      <c r="B310" s="99"/>
      <c r="C310" s="412"/>
      <c r="D310" s="34"/>
      <c r="E310" s="99"/>
      <c r="F310" s="100"/>
      <c r="G310" s="34"/>
      <c r="H310" s="102"/>
      <c r="I310" s="102"/>
      <c r="J310" s="34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98"/>
      <c r="B311" s="99"/>
      <c r="C311" s="412"/>
      <c r="D311" s="34"/>
      <c r="E311" s="99"/>
      <c r="F311" s="100"/>
      <c r="G311" s="34"/>
      <c r="H311" s="102"/>
      <c r="I311" s="102"/>
      <c r="J311" s="34"/>
      <c r="K311" s="138"/>
      <c r="L311" s="138"/>
      <c r="M311" s="138"/>
      <c r="N311" s="138"/>
      <c r="O311" s="138"/>
      <c r="P311" s="138"/>
      <c r="Q311" s="138"/>
      <c r="R311" s="138"/>
    </row>
    <row r="312" spans="1:18" x14ac:dyDescent="0.25">
      <c r="A312" s="235"/>
      <c r="B312" s="234"/>
      <c r="C312" s="240"/>
      <c r="D312" s="236"/>
      <c r="E312" s="234"/>
      <c r="F312" s="240"/>
      <c r="G312" s="236"/>
      <c r="H312" s="239"/>
      <c r="I312" s="239"/>
      <c r="J312" s="236"/>
    </row>
    <row r="313" spans="1:18" s="218" customFormat="1" x14ac:dyDescent="0.25">
      <c r="A313" s="226"/>
      <c r="B313" s="223" t="s">
        <v>11</v>
      </c>
      <c r="C313" s="232">
        <f>SUM(C8:C312)</f>
        <v>3040</v>
      </c>
      <c r="D313" s="224">
        <f>SUM(D8:D312)</f>
        <v>326945746</v>
      </c>
      <c r="E313" s="223" t="s">
        <v>11</v>
      </c>
      <c r="F313" s="232">
        <f>SUM(F8:F312)</f>
        <v>309</v>
      </c>
      <c r="G313" s="224">
        <f>SUM(G8:G312)</f>
        <v>33950593</v>
      </c>
      <c r="H313" s="232">
        <f>SUM(H8:H312)</f>
        <v>0</v>
      </c>
      <c r="I313" s="232">
        <f>SUM(I8:I312)</f>
        <v>291314278</v>
      </c>
      <c r="J313" s="224"/>
      <c r="K313" s="220"/>
      <c r="L313" s="220"/>
      <c r="M313" s="220"/>
      <c r="N313" s="220"/>
      <c r="O313" s="220"/>
      <c r="P313" s="220"/>
      <c r="Q313" s="220"/>
      <c r="R313" s="220"/>
    </row>
    <row r="314" spans="1:18" s="218" customFormat="1" x14ac:dyDescent="0.25">
      <c r="A314" s="226"/>
      <c r="B314" s="223"/>
      <c r="C314" s="232"/>
      <c r="D314" s="224"/>
      <c r="E314" s="223"/>
      <c r="F314" s="232"/>
      <c r="G314" s="224"/>
      <c r="H314" s="232"/>
      <c r="I314" s="232"/>
      <c r="J314" s="224"/>
      <c r="K314" s="220"/>
      <c r="M314" s="220"/>
      <c r="N314" s="220"/>
      <c r="O314" s="220"/>
      <c r="P314" s="220"/>
      <c r="Q314" s="220"/>
      <c r="R314" s="220"/>
    </row>
    <row r="315" spans="1:18" x14ac:dyDescent="0.25">
      <c r="A315" s="225"/>
      <c r="B315" s="226"/>
      <c r="C315" s="240"/>
      <c r="D315" s="236"/>
      <c r="E315" s="223"/>
      <c r="F315" s="240"/>
      <c r="G315" s="423" t="s">
        <v>12</v>
      </c>
      <c r="H315" s="424"/>
      <c r="I315" s="236"/>
      <c r="J315" s="227">
        <f>SUM(D8:D312)</f>
        <v>326945746</v>
      </c>
      <c r="P315" s="220"/>
      <c r="Q315" s="220"/>
      <c r="R315" s="233"/>
    </row>
    <row r="316" spans="1:18" x14ac:dyDescent="0.25">
      <c r="A316" s="235"/>
      <c r="B316" s="234"/>
      <c r="C316" s="240"/>
      <c r="D316" s="236"/>
      <c r="E316" s="234"/>
      <c r="F316" s="240"/>
      <c r="G316" s="423" t="s">
        <v>13</v>
      </c>
      <c r="H316" s="424"/>
      <c r="I316" s="237"/>
      <c r="J316" s="227">
        <f>SUM(G8:G312)</f>
        <v>33950593</v>
      </c>
      <c r="R316" s="233"/>
    </row>
    <row r="317" spans="1:18" x14ac:dyDescent="0.25">
      <c r="A317" s="228"/>
      <c r="B317" s="237"/>
      <c r="C317" s="240"/>
      <c r="D317" s="236"/>
      <c r="E317" s="234"/>
      <c r="F317" s="240"/>
      <c r="G317" s="423" t="s">
        <v>14</v>
      </c>
      <c r="H317" s="424"/>
      <c r="I317" s="229"/>
      <c r="J317" s="229">
        <f>J315-J316</f>
        <v>292995153</v>
      </c>
      <c r="L317" s="220"/>
      <c r="R317" s="233"/>
    </row>
    <row r="318" spans="1:18" x14ac:dyDescent="0.25">
      <c r="A318" s="235"/>
      <c r="B318" s="230"/>
      <c r="C318" s="240"/>
      <c r="D318" s="231"/>
      <c r="E318" s="234"/>
      <c r="F318" s="240"/>
      <c r="G318" s="423" t="s">
        <v>15</v>
      </c>
      <c r="H318" s="424"/>
      <c r="I318" s="237"/>
      <c r="J318" s="227">
        <f>SUM(H8:H312)</f>
        <v>0</v>
      </c>
      <c r="R318" s="233"/>
    </row>
    <row r="319" spans="1:18" x14ac:dyDescent="0.25">
      <c r="A319" s="235"/>
      <c r="B319" s="230"/>
      <c r="C319" s="240"/>
      <c r="D319" s="231"/>
      <c r="E319" s="234"/>
      <c r="F319" s="240"/>
      <c r="G319" s="423" t="s">
        <v>16</v>
      </c>
      <c r="H319" s="424"/>
      <c r="I319" s="237"/>
      <c r="J319" s="227">
        <f>J317+J318</f>
        <v>292995153</v>
      </c>
      <c r="R319" s="233"/>
    </row>
    <row r="320" spans="1:18" x14ac:dyDescent="0.25">
      <c r="A320" s="235"/>
      <c r="B320" s="230"/>
      <c r="C320" s="240"/>
      <c r="D320" s="231"/>
      <c r="E320" s="234"/>
      <c r="F320" s="240"/>
      <c r="G320" s="423" t="s">
        <v>5</v>
      </c>
      <c r="H320" s="424"/>
      <c r="I320" s="237"/>
      <c r="J320" s="227">
        <f>SUM(I8:I312)</f>
        <v>291314278</v>
      </c>
      <c r="R320" s="233"/>
    </row>
    <row r="321" spans="1:18" x14ac:dyDescent="0.25">
      <c r="A321" s="235"/>
      <c r="B321" s="230"/>
      <c r="C321" s="240"/>
      <c r="D321" s="231"/>
      <c r="E321" s="234"/>
      <c r="F321" s="240"/>
      <c r="G321" s="423" t="s">
        <v>31</v>
      </c>
      <c r="H321" s="424"/>
      <c r="I321" s="234" t="str">
        <f>IF(J321&gt;0,"SALDO",IF(J321&lt;0,"PIUTANG",IF(J321=0,"LUNAS")))</f>
        <v>PIUTANG</v>
      </c>
      <c r="J321" s="227">
        <f>J320-J319</f>
        <v>-1680875</v>
      </c>
      <c r="R321" s="233"/>
    </row>
  </sheetData>
  <mergeCells count="13">
    <mergeCell ref="A5:J5"/>
    <mergeCell ref="A6:A7"/>
    <mergeCell ref="B6:G6"/>
    <mergeCell ref="H6:H7"/>
    <mergeCell ref="I6:I7"/>
    <mergeCell ref="J6:J7"/>
    <mergeCell ref="G321:H321"/>
    <mergeCell ref="G315:H315"/>
    <mergeCell ref="G316:H316"/>
    <mergeCell ref="G317:H317"/>
    <mergeCell ref="G318:H318"/>
    <mergeCell ref="G319:H319"/>
    <mergeCell ref="G320:H32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11"/>
  <sheetViews>
    <sheetView zoomScale="85" zoomScaleNormal="85" workbookViewId="0">
      <pane ySplit="7" topLeftCell="A180" activePane="bottomLeft" state="frozen"/>
      <selection pane="bottomLeft" activeCell="B188" sqref="B18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SUM(D174:D187)</f>
        <v>29559825</v>
      </c>
      <c r="N1" s="219">
        <v>13820101</v>
      </c>
      <c r="O1" s="219">
        <f>N1-M1</f>
        <v>-15739724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J205*-1</f>
        <v>2470792</v>
      </c>
      <c r="J2" s="218"/>
      <c r="M2" s="219">
        <f>SUM(G174:G187)</f>
        <v>1008440</v>
      </c>
      <c r="N2" s="219">
        <v>242901</v>
      </c>
      <c r="O2" s="219">
        <f>N2-M2</f>
        <v>-765539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28551385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98">
        <v>43540</v>
      </c>
      <c r="B188" s="99">
        <v>19002778</v>
      </c>
      <c r="C188" s="100">
        <v>23</v>
      </c>
      <c r="D188" s="34">
        <v>2471205</v>
      </c>
      <c r="E188" s="101"/>
      <c r="F188" s="99"/>
      <c r="G188" s="34"/>
      <c r="H188" s="102"/>
      <c r="I188" s="102"/>
      <c r="J188" s="34"/>
      <c r="K188" s="233"/>
      <c r="L188" s="233"/>
      <c r="M188" s="233"/>
      <c r="N188" s="233"/>
      <c r="O188" s="233"/>
      <c r="P188" s="233"/>
    </row>
    <row r="189" spans="1:16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  <c r="K189" s="233"/>
      <c r="L189" s="233"/>
      <c r="M189" s="233"/>
      <c r="N189" s="233"/>
      <c r="O189" s="233"/>
      <c r="P189" s="233"/>
    </row>
    <row r="190" spans="1:16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  <c r="K190" s="233"/>
      <c r="L190" s="233"/>
      <c r="M190" s="233"/>
      <c r="N190" s="233"/>
      <c r="O190" s="233"/>
      <c r="P190" s="233"/>
    </row>
    <row r="191" spans="1:16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  <c r="K191" s="233"/>
      <c r="L191" s="233"/>
      <c r="M191" s="233"/>
      <c r="N191" s="233"/>
      <c r="O191" s="233"/>
      <c r="P191" s="233"/>
    </row>
    <row r="192" spans="1:16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  <c r="K192" s="233"/>
      <c r="L192" s="233"/>
      <c r="M192" s="233"/>
      <c r="N192" s="233"/>
      <c r="O192" s="233"/>
      <c r="P192" s="233"/>
    </row>
    <row r="193" spans="1:16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  <c r="K193" s="233"/>
      <c r="L193" s="233"/>
      <c r="M193" s="233"/>
      <c r="N193" s="233"/>
      <c r="O193" s="233"/>
      <c r="P193" s="233"/>
    </row>
    <row r="194" spans="1:16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  <c r="K194" s="233"/>
      <c r="L194" s="233"/>
      <c r="M194" s="233"/>
      <c r="N194" s="233"/>
      <c r="O194" s="233"/>
      <c r="P194" s="233"/>
    </row>
    <row r="195" spans="1:16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  <c r="K195" s="233"/>
      <c r="L195" s="233"/>
      <c r="M195" s="233"/>
      <c r="N195" s="233"/>
      <c r="O195" s="233"/>
      <c r="P195" s="233"/>
    </row>
    <row r="196" spans="1:16" x14ac:dyDescent="0.25">
      <c r="A196" s="235"/>
      <c r="B196" s="234"/>
      <c r="C196" s="240"/>
      <c r="D196" s="236"/>
      <c r="E196" s="237"/>
      <c r="F196" s="234"/>
      <c r="G196" s="236"/>
      <c r="H196" s="239"/>
      <c r="I196" s="239"/>
      <c r="J196" s="236"/>
      <c r="K196" s="233"/>
      <c r="L196" s="233"/>
      <c r="M196" s="233"/>
      <c r="N196" s="233"/>
      <c r="O196" s="233"/>
      <c r="P196" s="233"/>
    </row>
    <row r="197" spans="1:16" x14ac:dyDescent="0.25">
      <c r="A197" s="235"/>
      <c r="B197" s="223" t="s">
        <v>11</v>
      </c>
      <c r="C197" s="232">
        <f>SUM(C8:C196)</f>
        <v>2029</v>
      </c>
      <c r="D197" s="224"/>
      <c r="E197" s="223" t="s">
        <v>11</v>
      </c>
      <c r="F197" s="223">
        <f>SUM(F8:F196)</f>
        <v>60</v>
      </c>
      <c r="G197" s="224">
        <f>SUM(G8:G196)</f>
        <v>6827659</v>
      </c>
      <c r="H197" s="239"/>
      <c r="I197" s="239"/>
      <c r="J197" s="236"/>
      <c r="K197" s="233"/>
      <c r="L197" s="233"/>
      <c r="M197" s="233"/>
      <c r="N197" s="233"/>
      <c r="O197" s="233"/>
      <c r="P197" s="233"/>
    </row>
    <row r="198" spans="1:16" x14ac:dyDescent="0.25">
      <c r="A198" s="235"/>
      <c r="B198" s="223"/>
      <c r="C198" s="232"/>
      <c r="D198" s="224"/>
      <c r="E198" s="237"/>
      <c r="F198" s="234"/>
      <c r="G198" s="236"/>
      <c r="H198" s="239"/>
      <c r="I198" s="239"/>
      <c r="J198" s="236"/>
      <c r="K198" s="233"/>
      <c r="L198" s="233"/>
      <c r="M198" s="233"/>
      <c r="N198" s="233"/>
      <c r="O198" s="233"/>
      <c r="P198" s="233"/>
    </row>
    <row r="199" spans="1:16" x14ac:dyDescent="0.25">
      <c r="A199" s="225"/>
      <c r="B199" s="226"/>
      <c r="C199" s="240"/>
      <c r="D199" s="236"/>
      <c r="E199" s="223"/>
      <c r="F199" s="234"/>
      <c r="G199" s="420" t="s">
        <v>12</v>
      </c>
      <c r="H199" s="420"/>
      <c r="I199" s="239"/>
      <c r="J199" s="227">
        <f>SUM(D8:D196)</f>
        <v>207480012</v>
      </c>
      <c r="K199" s="233"/>
      <c r="L199" s="233"/>
      <c r="M199" s="233"/>
      <c r="N199" s="233"/>
      <c r="O199" s="233"/>
      <c r="P199" s="233"/>
    </row>
    <row r="200" spans="1:16" x14ac:dyDescent="0.25">
      <c r="A200" s="235"/>
      <c r="B200" s="234"/>
      <c r="C200" s="240"/>
      <c r="D200" s="236"/>
      <c r="E200" s="223"/>
      <c r="F200" s="234"/>
      <c r="G200" s="420" t="s">
        <v>13</v>
      </c>
      <c r="H200" s="420"/>
      <c r="I200" s="239"/>
      <c r="J200" s="227">
        <f>SUM(G8:G196)</f>
        <v>6827659</v>
      </c>
    </row>
    <row r="201" spans="1:16" x14ac:dyDescent="0.25">
      <c r="A201" s="228"/>
      <c r="B201" s="237"/>
      <c r="C201" s="240"/>
      <c r="D201" s="236"/>
      <c r="E201" s="237"/>
      <c r="F201" s="234"/>
      <c r="G201" s="420" t="s">
        <v>14</v>
      </c>
      <c r="H201" s="420"/>
      <c r="I201" s="41"/>
      <c r="J201" s="229">
        <f>J199-J200</f>
        <v>200652353</v>
      </c>
    </row>
    <row r="202" spans="1:16" x14ac:dyDescent="0.25">
      <c r="A202" s="235"/>
      <c r="B202" s="230"/>
      <c r="C202" s="240"/>
      <c r="D202" s="231"/>
      <c r="E202" s="237"/>
      <c r="F202" s="223"/>
      <c r="G202" s="420" t="s">
        <v>15</v>
      </c>
      <c r="H202" s="420"/>
      <c r="I202" s="239"/>
      <c r="J202" s="227">
        <f>SUM(H8:H198)</f>
        <v>0</v>
      </c>
    </row>
    <row r="203" spans="1:16" x14ac:dyDescent="0.25">
      <c r="A203" s="235"/>
      <c r="B203" s="230"/>
      <c r="C203" s="240"/>
      <c r="D203" s="231"/>
      <c r="E203" s="237"/>
      <c r="F203" s="223"/>
      <c r="G203" s="420" t="s">
        <v>16</v>
      </c>
      <c r="H203" s="420"/>
      <c r="I203" s="239"/>
      <c r="J203" s="227">
        <f>J201+J202</f>
        <v>200652353</v>
      </c>
    </row>
    <row r="204" spans="1:16" x14ac:dyDescent="0.25">
      <c r="A204" s="235"/>
      <c r="B204" s="230"/>
      <c r="C204" s="240"/>
      <c r="D204" s="231"/>
      <c r="E204" s="237"/>
      <c r="F204" s="234"/>
      <c r="G204" s="420" t="s">
        <v>5</v>
      </c>
      <c r="H204" s="420"/>
      <c r="I204" s="239"/>
      <c r="J204" s="227">
        <f>SUM(I8:I198)</f>
        <v>198181561</v>
      </c>
    </row>
    <row r="205" spans="1:16" x14ac:dyDescent="0.25">
      <c r="A205" s="235"/>
      <c r="B205" s="230"/>
      <c r="C205" s="240"/>
      <c r="D205" s="231"/>
      <c r="E205" s="237"/>
      <c r="F205" s="234"/>
      <c r="G205" s="420" t="s">
        <v>31</v>
      </c>
      <c r="H205" s="420"/>
      <c r="I205" s="240" t="str">
        <f>IF(J205&gt;0,"SALDO",IF(J205&lt;0,"PIUTANG",IF(J205=0,"LUNAS")))</f>
        <v>PIUTANG</v>
      </c>
      <c r="J205" s="227">
        <f>J204-J203</f>
        <v>-2470792</v>
      </c>
    </row>
    <row r="206" spans="1:16" x14ac:dyDescent="0.25">
      <c r="F206" s="219"/>
      <c r="G206" s="219"/>
      <c r="J206" s="219"/>
    </row>
    <row r="207" spans="1:16" x14ac:dyDescent="0.25">
      <c r="C207" s="219"/>
      <c r="D207" s="219"/>
      <c r="F207" s="219"/>
      <c r="G207" s="219"/>
      <c r="J207" s="219"/>
      <c r="L207" s="233"/>
      <c r="M207" s="233"/>
      <c r="N207" s="233"/>
      <c r="O207" s="233"/>
      <c r="P207" s="233"/>
    </row>
    <row r="208" spans="1:16" x14ac:dyDescent="0.25">
      <c r="C208" s="219"/>
      <c r="D208" s="219"/>
      <c r="F208" s="219"/>
      <c r="G208" s="219"/>
      <c r="J208" s="219"/>
      <c r="L208" s="233"/>
      <c r="M208" s="233"/>
      <c r="N208" s="233"/>
      <c r="O208" s="233"/>
      <c r="P208" s="233"/>
    </row>
    <row r="209" spans="3:16" x14ac:dyDescent="0.25">
      <c r="C209" s="219"/>
      <c r="D209" s="219"/>
      <c r="F209" s="219"/>
      <c r="G209" s="219"/>
      <c r="J209" s="219"/>
      <c r="L209" s="233"/>
      <c r="M209" s="233"/>
      <c r="N209" s="233"/>
      <c r="O209" s="233"/>
      <c r="P209" s="233"/>
    </row>
    <row r="210" spans="3:16" x14ac:dyDescent="0.25">
      <c r="C210" s="219"/>
      <c r="D210" s="219"/>
      <c r="F210" s="219"/>
      <c r="G210" s="219"/>
      <c r="J210" s="219"/>
      <c r="L210" s="233"/>
      <c r="M210" s="233"/>
      <c r="N210" s="233"/>
      <c r="O210" s="233"/>
      <c r="P210" s="233"/>
    </row>
    <row r="211" spans="3:16" x14ac:dyDescent="0.25">
      <c r="C211" s="219"/>
      <c r="D211" s="219"/>
      <c r="L211" s="233"/>
      <c r="M211" s="233"/>
      <c r="N211" s="233"/>
      <c r="O211" s="233"/>
      <c r="P21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5:H205"/>
    <mergeCell ref="G199:H199"/>
    <mergeCell ref="G200:H200"/>
    <mergeCell ref="G201:H201"/>
    <mergeCell ref="G202:H202"/>
    <mergeCell ref="G203:H203"/>
    <mergeCell ref="G204:H20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65"/>
  <sheetViews>
    <sheetView workbookViewId="0">
      <pane ySplit="7" topLeftCell="A136" activePane="bottomLeft" state="frozen"/>
      <selection pane="bottomLeft" activeCell="I146" sqref="I14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SUM(D131:D142)</f>
        <v>1021770</v>
      </c>
      <c r="M1" s="219">
        <v>53505</v>
      </c>
      <c r="N1" s="238">
        <f>L1+M1</f>
        <v>1075275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J159*-1</f>
        <v>290400</v>
      </c>
      <c r="J2" s="218"/>
      <c r="L2" s="219">
        <f>SUM(G131:G142)</f>
        <v>124620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897150</v>
      </c>
      <c r="N3" s="238">
        <f>N1-N2</f>
        <v>950655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98"/>
      <c r="B143" s="99">
        <v>19000423</v>
      </c>
      <c r="C143" s="100">
        <v>3</v>
      </c>
      <c r="D143" s="34">
        <v>207900</v>
      </c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>
        <v>19000424</v>
      </c>
      <c r="C144" s="100">
        <v>1</v>
      </c>
      <c r="D144" s="34">
        <v>82500</v>
      </c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235"/>
      <c r="B150" s="234"/>
      <c r="C150" s="240"/>
      <c r="D150" s="236"/>
      <c r="E150" s="237"/>
      <c r="F150" s="234"/>
      <c r="G150" s="236"/>
      <c r="H150" s="239"/>
      <c r="I150" s="239"/>
      <c r="J150" s="236"/>
    </row>
    <row r="151" spans="1:10" x14ac:dyDescent="0.25">
      <c r="A151" s="235"/>
      <c r="B151" s="223" t="s">
        <v>11</v>
      </c>
      <c r="C151" s="232">
        <f>SUM(C8:C150)</f>
        <v>353</v>
      </c>
      <c r="D151" s="224"/>
      <c r="E151" s="223" t="s">
        <v>11</v>
      </c>
      <c r="F151" s="223">
        <f>SUM(F8:F150)</f>
        <v>11</v>
      </c>
      <c r="G151" s="224">
        <f>SUM(G8:G150)</f>
        <v>553740</v>
      </c>
      <c r="H151" s="239"/>
      <c r="I151" s="239"/>
      <c r="J151" s="236"/>
    </row>
    <row r="152" spans="1:10" x14ac:dyDescent="0.25">
      <c r="A152" s="235"/>
      <c r="B152" s="223"/>
      <c r="C152" s="232"/>
      <c r="D152" s="224"/>
      <c r="E152" s="237"/>
      <c r="F152" s="234"/>
      <c r="G152" s="236"/>
      <c r="H152" s="239"/>
      <c r="I152" s="239"/>
      <c r="J152" s="236"/>
    </row>
    <row r="153" spans="1:10" x14ac:dyDescent="0.25">
      <c r="A153" s="225"/>
      <c r="B153" s="226"/>
      <c r="C153" s="240"/>
      <c r="D153" s="236"/>
      <c r="E153" s="223"/>
      <c r="F153" s="234"/>
      <c r="G153" s="420" t="s">
        <v>12</v>
      </c>
      <c r="H153" s="420"/>
      <c r="I153" s="239"/>
      <c r="J153" s="227">
        <f>SUM(D8:D150)</f>
        <v>16592775</v>
      </c>
    </row>
    <row r="154" spans="1:10" x14ac:dyDescent="0.25">
      <c r="A154" s="235"/>
      <c r="B154" s="234"/>
      <c r="C154" s="240"/>
      <c r="D154" s="236"/>
      <c r="E154" s="223"/>
      <c r="F154" s="234"/>
      <c r="G154" s="420" t="s">
        <v>13</v>
      </c>
      <c r="H154" s="420"/>
      <c r="I154" s="239"/>
      <c r="J154" s="227">
        <f>SUM(G8:G150)</f>
        <v>553740</v>
      </c>
    </row>
    <row r="155" spans="1:10" x14ac:dyDescent="0.25">
      <c r="A155" s="228"/>
      <c r="B155" s="237"/>
      <c r="C155" s="240"/>
      <c r="D155" s="236"/>
      <c r="E155" s="237"/>
      <c r="F155" s="234"/>
      <c r="G155" s="420" t="s">
        <v>14</v>
      </c>
      <c r="H155" s="420"/>
      <c r="I155" s="41"/>
      <c r="J155" s="229">
        <f>J153-J154</f>
        <v>16039035</v>
      </c>
    </row>
    <row r="156" spans="1:10" x14ac:dyDescent="0.25">
      <c r="A156" s="235"/>
      <c r="B156" s="230"/>
      <c r="C156" s="240"/>
      <c r="D156" s="231"/>
      <c r="E156" s="237"/>
      <c r="F156" s="223"/>
      <c r="G156" s="420" t="s">
        <v>15</v>
      </c>
      <c r="H156" s="420"/>
      <c r="I156" s="239"/>
      <c r="J156" s="227">
        <f>SUM(H8:H152)</f>
        <v>0</v>
      </c>
    </row>
    <row r="157" spans="1:10" x14ac:dyDescent="0.25">
      <c r="A157" s="235"/>
      <c r="B157" s="230"/>
      <c r="C157" s="240"/>
      <c r="D157" s="231"/>
      <c r="E157" s="237"/>
      <c r="F157" s="223"/>
      <c r="G157" s="420" t="s">
        <v>16</v>
      </c>
      <c r="H157" s="420"/>
      <c r="I157" s="239"/>
      <c r="J157" s="227">
        <f>J155+J156</f>
        <v>16039035</v>
      </c>
    </row>
    <row r="158" spans="1:10" x14ac:dyDescent="0.25">
      <c r="A158" s="235"/>
      <c r="B158" s="230"/>
      <c r="C158" s="240"/>
      <c r="D158" s="231"/>
      <c r="E158" s="237"/>
      <c r="F158" s="234"/>
      <c r="G158" s="420" t="s">
        <v>5</v>
      </c>
      <c r="H158" s="420"/>
      <c r="I158" s="239"/>
      <c r="J158" s="227">
        <f>SUM(I8:I152)</f>
        <v>15748635</v>
      </c>
    </row>
    <row r="159" spans="1:10" x14ac:dyDescent="0.25">
      <c r="A159" s="235"/>
      <c r="B159" s="230"/>
      <c r="C159" s="240"/>
      <c r="D159" s="231"/>
      <c r="E159" s="237"/>
      <c r="F159" s="234"/>
      <c r="G159" s="420" t="s">
        <v>31</v>
      </c>
      <c r="H159" s="420"/>
      <c r="I159" s="240" t="str">
        <f>IF(J159&gt;0,"SALDO",IF(J159&lt;0,"PIUTANG",IF(J159=0,"LUNAS")))</f>
        <v>PIUTANG</v>
      </c>
      <c r="J159" s="227">
        <f>J158-J157</f>
        <v>-290400</v>
      </c>
    </row>
    <row r="160" spans="1:10" x14ac:dyDescent="0.25">
      <c r="F160" s="219"/>
      <c r="G160" s="219"/>
      <c r="J160" s="219"/>
    </row>
    <row r="161" spans="3:10" x14ac:dyDescent="0.25">
      <c r="C161" s="219"/>
      <c r="D161" s="219"/>
      <c r="F161" s="219"/>
      <c r="G161" s="219"/>
      <c r="J161" s="219"/>
    </row>
    <row r="162" spans="3:10" x14ac:dyDescent="0.25">
      <c r="C162" s="219"/>
      <c r="D162" s="219"/>
      <c r="F162" s="219"/>
      <c r="G162" s="219"/>
      <c r="J162" s="219"/>
    </row>
    <row r="163" spans="3:10" x14ac:dyDescent="0.25">
      <c r="C163" s="219"/>
      <c r="D163" s="219"/>
      <c r="F163" s="219"/>
      <c r="G163" s="219"/>
      <c r="J163" s="219"/>
    </row>
    <row r="164" spans="3:10" x14ac:dyDescent="0.25">
      <c r="C164" s="219"/>
      <c r="D164" s="219"/>
      <c r="F164" s="219"/>
      <c r="G164" s="219"/>
      <c r="J164" s="219"/>
    </row>
    <row r="165" spans="3:10" x14ac:dyDescent="0.25">
      <c r="C165" s="219"/>
      <c r="D165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9:H159"/>
    <mergeCell ref="G153:H153"/>
    <mergeCell ref="G154:H154"/>
    <mergeCell ref="G155:H155"/>
    <mergeCell ref="G156:H156"/>
    <mergeCell ref="G157:H157"/>
    <mergeCell ref="G158:H15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50" activePane="bottomLeft" state="frozen"/>
      <selection pane="bottomLeft" activeCell="M58" sqref="M5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J67*-1</f>
        <v>295375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98">
        <v>43540</v>
      </c>
      <c r="B54" s="99">
        <v>19002759</v>
      </c>
      <c r="C54" s="253">
        <v>3</v>
      </c>
      <c r="D54" s="34">
        <v>295375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/>
      <c r="B55" s="99"/>
      <c r="C55" s="253"/>
      <c r="D55" s="34"/>
      <c r="E55" s="101"/>
      <c r="F55" s="99"/>
      <c r="G55" s="34"/>
      <c r="H55" s="101"/>
      <c r="I55" s="102"/>
      <c r="J55" s="34"/>
      <c r="L55" s="238"/>
    </row>
    <row r="56" spans="1:12" x14ac:dyDescent="0.25">
      <c r="A56" s="98"/>
      <c r="B56" s="99"/>
      <c r="C56" s="253"/>
      <c r="D56" s="34"/>
      <c r="E56" s="101"/>
      <c r="F56" s="99"/>
      <c r="G56" s="34"/>
      <c r="H56" s="101"/>
      <c r="I56" s="102"/>
      <c r="J56" s="34"/>
      <c r="L56" s="238"/>
    </row>
    <row r="57" spans="1:12" x14ac:dyDescent="0.25">
      <c r="A57" s="98"/>
      <c r="B57" s="99"/>
      <c r="C57" s="253"/>
      <c r="D57" s="34"/>
      <c r="E57" s="101"/>
      <c r="F57" s="99"/>
      <c r="G57" s="34"/>
      <c r="H57" s="101"/>
      <c r="I57" s="102"/>
      <c r="J57" s="34"/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239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20" t="s">
        <v>12</v>
      </c>
      <c r="H61" s="420"/>
      <c r="I61" s="239"/>
      <c r="J61" s="227">
        <f>SUM(D8:D58)</f>
        <v>26263340</v>
      </c>
    </row>
    <row r="62" spans="1:12" x14ac:dyDescent="0.25">
      <c r="A62" s="235"/>
      <c r="B62" s="234"/>
      <c r="C62" s="26"/>
      <c r="D62" s="236"/>
      <c r="E62" s="237"/>
      <c r="F62" s="234"/>
      <c r="G62" s="420" t="s">
        <v>13</v>
      </c>
      <c r="H62" s="420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20" t="s">
        <v>14</v>
      </c>
      <c r="H63" s="420"/>
      <c r="I63" s="41"/>
      <c r="J63" s="229">
        <f>J61-J62</f>
        <v>25725390</v>
      </c>
    </row>
    <row r="64" spans="1:12" x14ac:dyDescent="0.25">
      <c r="A64" s="235"/>
      <c r="B64" s="230"/>
      <c r="C64" s="26"/>
      <c r="D64" s="231"/>
      <c r="E64" s="237"/>
      <c r="F64" s="234"/>
      <c r="G64" s="420" t="s">
        <v>15</v>
      </c>
      <c r="H64" s="420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20" t="s">
        <v>16</v>
      </c>
      <c r="H65" s="420"/>
      <c r="I65" s="239"/>
      <c r="J65" s="227">
        <f>J63+J64</f>
        <v>25725390</v>
      </c>
    </row>
    <row r="66" spans="1:10" x14ac:dyDescent="0.25">
      <c r="A66" s="235"/>
      <c r="B66" s="230"/>
      <c r="C66" s="26"/>
      <c r="D66" s="231"/>
      <c r="E66" s="237"/>
      <c r="F66" s="234"/>
      <c r="G66" s="420" t="s">
        <v>5</v>
      </c>
      <c r="H66" s="420"/>
      <c r="I66" s="239"/>
      <c r="J66" s="227">
        <f>SUM(I8:I59)</f>
        <v>25430015</v>
      </c>
    </row>
    <row r="67" spans="1:10" x14ac:dyDescent="0.25">
      <c r="A67" s="235"/>
      <c r="B67" s="230"/>
      <c r="C67" s="26"/>
      <c r="D67" s="231"/>
      <c r="E67" s="237"/>
      <c r="F67" s="234"/>
      <c r="G67" s="420" t="s">
        <v>31</v>
      </c>
      <c r="H67" s="420"/>
      <c r="I67" s="240" t="str">
        <f>IF(J67&gt;0,"SALDO",IF(J67&lt;0,"PIUTANG",IF(J67=0,"LUNAS")))</f>
        <v>PIUTANG</v>
      </c>
      <c r="J67" s="227">
        <f>J66-J65</f>
        <v>-295375</v>
      </c>
    </row>
  </sheetData>
  <mergeCells count="15">
    <mergeCell ref="G67:H67"/>
    <mergeCell ref="G61:H61"/>
    <mergeCell ref="G62:H62"/>
    <mergeCell ref="G63:H63"/>
    <mergeCell ref="G64:H64"/>
    <mergeCell ref="G65:H65"/>
    <mergeCell ref="G66:H6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1"/>
  <sheetViews>
    <sheetView workbookViewId="0">
      <pane ySplit="7" topLeftCell="A83" activePane="bottomLeft" state="frozen"/>
      <selection pane="bottomLeft" activeCell="B90" sqref="B9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J101*-1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98">
        <v>43531</v>
      </c>
      <c r="B89" s="99">
        <v>19002194</v>
      </c>
      <c r="C89" s="100">
        <v>1</v>
      </c>
      <c r="D89" s="34">
        <v>106335</v>
      </c>
      <c r="E89" s="101" t="s">
        <v>293</v>
      </c>
      <c r="F89" s="99">
        <v>2</v>
      </c>
      <c r="G89" s="34">
        <v>204425</v>
      </c>
      <c r="H89" s="102"/>
      <c r="I89" s="102"/>
      <c r="J89" s="34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98">
        <v>43534</v>
      </c>
      <c r="B90" s="99">
        <v>19002333</v>
      </c>
      <c r="C90" s="100">
        <v>5</v>
      </c>
      <c r="D90" s="34">
        <v>609110</v>
      </c>
      <c r="E90" s="101"/>
      <c r="F90" s="99"/>
      <c r="G90" s="34"/>
      <c r="H90" s="102"/>
      <c r="I90" s="102">
        <v>1195015</v>
      </c>
      <c r="J90" s="34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x14ac:dyDescent="0.25">
      <c r="A92" s="4"/>
      <c r="B92" s="3"/>
      <c r="C92" s="40"/>
      <c r="D92" s="6"/>
      <c r="E92" s="7"/>
      <c r="F92" s="3"/>
      <c r="G92" s="6"/>
      <c r="H92" s="39"/>
      <c r="I92" s="39"/>
      <c r="J92" s="6"/>
      <c r="M92" s="37"/>
    </row>
    <row r="93" spans="1:17" x14ac:dyDescent="0.25">
      <c r="A93" s="4"/>
      <c r="B93" s="8" t="s">
        <v>11</v>
      </c>
      <c r="C93" s="77">
        <f>SUM(C8:C92)</f>
        <v>434</v>
      </c>
      <c r="D93" s="9"/>
      <c r="E93" s="8" t="s">
        <v>11</v>
      </c>
      <c r="F93" s="8">
        <f>SUM(F8:F92)</f>
        <v>125</v>
      </c>
      <c r="G93" s="5"/>
      <c r="H93" s="40"/>
      <c r="I93" s="40"/>
      <c r="J93" s="5"/>
      <c r="M93" s="37"/>
    </row>
    <row r="94" spans="1:17" x14ac:dyDescent="0.25">
      <c r="A94" s="4"/>
      <c r="B94" s="8"/>
      <c r="C94" s="77"/>
      <c r="D94" s="9"/>
      <c r="E94" s="8"/>
      <c r="F94" s="8"/>
      <c r="G94" s="32"/>
      <c r="H94" s="52"/>
      <c r="I94" s="40"/>
      <c r="J94" s="5"/>
      <c r="M94" s="37"/>
    </row>
    <row r="95" spans="1:17" x14ac:dyDescent="0.25">
      <c r="A95" s="10"/>
      <c r="B95" s="11"/>
      <c r="C95" s="40"/>
      <c r="D95" s="6"/>
      <c r="E95" s="8"/>
      <c r="F95" s="3"/>
      <c r="G95" s="420" t="s">
        <v>12</v>
      </c>
      <c r="H95" s="420"/>
      <c r="I95" s="39"/>
      <c r="J95" s="13">
        <f>SUM(D8:D92)</f>
        <v>48570136</v>
      </c>
      <c r="M95" s="37"/>
    </row>
    <row r="96" spans="1:17" x14ac:dyDescent="0.25">
      <c r="A96" s="4"/>
      <c r="B96" s="3"/>
      <c r="C96" s="40"/>
      <c r="D96" s="6"/>
      <c r="E96" s="7"/>
      <c r="F96" s="3"/>
      <c r="G96" s="420" t="s">
        <v>13</v>
      </c>
      <c r="H96" s="420"/>
      <c r="I96" s="39"/>
      <c r="J96" s="13">
        <f>SUM(G8:G92)</f>
        <v>14618998</v>
      </c>
      <c r="M96" s="37"/>
    </row>
    <row r="97" spans="1:13" x14ac:dyDescent="0.25">
      <c r="A97" s="14"/>
      <c r="B97" s="7"/>
      <c r="C97" s="40"/>
      <c r="D97" s="6"/>
      <c r="E97" s="7"/>
      <c r="F97" s="3"/>
      <c r="G97" s="420" t="s">
        <v>14</v>
      </c>
      <c r="H97" s="420"/>
      <c r="I97" s="41"/>
      <c r="J97" s="15">
        <f>J95-J96</f>
        <v>33951138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15</v>
      </c>
      <c r="H98" s="420"/>
      <c r="I98" s="39"/>
      <c r="J98" s="13">
        <f>SUM(H8:H93)</f>
        <v>0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20" t="s">
        <v>16</v>
      </c>
      <c r="H99" s="420"/>
      <c r="I99" s="39"/>
      <c r="J99" s="13">
        <f>J97+J98</f>
        <v>33951138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20" t="s">
        <v>5</v>
      </c>
      <c r="H100" s="420"/>
      <c r="I100" s="39"/>
      <c r="J100" s="13">
        <f>SUM(I8:I93)</f>
        <v>33951138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20" t="s">
        <v>31</v>
      </c>
      <c r="H101" s="420"/>
      <c r="I101" s="40" t="str">
        <f>IF(J101&gt;0,"SALDO",IF(J101&lt;0,"PIUTANG",IF(J101=0,"LUNAS")))</f>
        <v>LUNAS</v>
      </c>
      <c r="J101" s="13">
        <f>J100-J99</f>
        <v>0</v>
      </c>
      <c r="M101" s="37"/>
    </row>
  </sheetData>
  <mergeCells count="15">
    <mergeCell ref="G101:H101"/>
    <mergeCell ref="G95:H95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30" activePane="bottomLeft" state="frozen"/>
      <selection pane="bottomLeft" activeCell="L236" sqref="L23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J245*-1</f>
        <v>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991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20" t="s">
        <v>12</v>
      </c>
      <c r="H239" s="420"/>
      <c r="I239" s="39"/>
      <c r="J239" s="13">
        <f>SUM(D8:D236)</f>
        <v>92692287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20" t="s">
        <v>13</v>
      </c>
      <c r="H240" s="420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20" t="s">
        <v>14</v>
      </c>
      <c r="H241" s="420"/>
      <c r="I241" s="41"/>
      <c r="J241" s="15">
        <f>J239-J240</f>
        <v>92593762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20" t="s">
        <v>15</v>
      </c>
      <c r="H242" s="420"/>
      <c r="I242" s="39"/>
      <c r="J242" s="13">
        <f>SUM(H8:H238)</f>
        <v>5354500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20" t="s">
        <v>16</v>
      </c>
      <c r="H243" s="420"/>
      <c r="I243" s="39"/>
      <c r="J243" s="13">
        <f>J241+J242</f>
        <v>97948262</v>
      </c>
    </row>
    <row r="244" spans="1:16" x14ac:dyDescent="0.25">
      <c r="A244" s="4"/>
      <c r="B244" s="16"/>
      <c r="C244" s="40"/>
      <c r="D244" s="17"/>
      <c r="E244" s="7"/>
      <c r="F244" s="3"/>
      <c r="G244" s="420" t="s">
        <v>5</v>
      </c>
      <c r="H244" s="420"/>
      <c r="I244" s="39"/>
      <c r="J244" s="13">
        <f>SUM(I8:I238)</f>
        <v>97948262</v>
      </c>
    </row>
    <row r="245" spans="1:16" x14ac:dyDescent="0.25">
      <c r="A245" s="4"/>
      <c r="B245" s="16"/>
      <c r="C245" s="40"/>
      <c r="D245" s="17"/>
      <c r="E245" s="7"/>
      <c r="F245" s="3"/>
      <c r="G245" s="420" t="s">
        <v>31</v>
      </c>
      <c r="H245" s="420"/>
      <c r="I245" s="40" t="str">
        <f>IF(J245&gt;0,"SALDO",IF(J245&lt;0,"PIUTANG",IF(J245=0,"LUNAS")))</f>
        <v>LUNAS</v>
      </c>
      <c r="J245" s="13">
        <f>J244-J243</f>
        <v>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8"/>
  <sheetViews>
    <sheetView workbookViewId="0">
      <pane ySplit="7" topLeftCell="A89" activePane="bottomLeft" state="frozen"/>
      <selection pane="bottomLeft" activeCell="E98" sqref="E9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J112*-1</f>
        <v>5077296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>
        <v>43535</v>
      </c>
      <c r="B95" s="99">
        <v>19002429</v>
      </c>
      <c r="C95" s="100">
        <v>1</v>
      </c>
      <c r="D95" s="34">
        <v>83895</v>
      </c>
      <c r="E95" s="101"/>
      <c r="F95" s="99"/>
      <c r="G95" s="34"/>
      <c r="H95" s="102"/>
      <c r="I95" s="102"/>
      <c r="J95" s="34"/>
    </row>
    <row r="96" spans="1:10" x14ac:dyDescent="0.25">
      <c r="A96" s="98">
        <v>43538</v>
      </c>
      <c r="B96" s="99"/>
      <c r="C96" s="100"/>
      <c r="D96" s="34"/>
      <c r="E96" s="101"/>
      <c r="F96" s="99"/>
      <c r="G96" s="34"/>
      <c r="H96" s="102"/>
      <c r="I96" s="102">
        <v>3000000</v>
      </c>
      <c r="J96" s="34" t="s">
        <v>17</v>
      </c>
    </row>
    <row r="97" spans="1:10" x14ac:dyDescent="0.25">
      <c r="A97" s="98"/>
      <c r="B97" s="99"/>
      <c r="C97" s="100"/>
      <c r="D97" s="34"/>
      <c r="E97" s="101" t="s">
        <v>317</v>
      </c>
      <c r="F97" s="99">
        <v>1</v>
      </c>
      <c r="G97" s="34">
        <v>1395693</v>
      </c>
      <c r="H97" s="102"/>
      <c r="I97" s="102"/>
      <c r="J97" s="34"/>
    </row>
    <row r="98" spans="1:10" x14ac:dyDescent="0.25">
      <c r="A98" s="98"/>
      <c r="B98" s="99"/>
      <c r="C98" s="100"/>
      <c r="D98" s="34"/>
      <c r="E98" s="101" t="s">
        <v>318</v>
      </c>
      <c r="F98" s="99">
        <v>1</v>
      </c>
      <c r="G98" s="34">
        <v>1225567</v>
      </c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235"/>
      <c r="B103" s="234"/>
      <c r="C103" s="240"/>
      <c r="D103" s="236"/>
      <c r="E103" s="237"/>
      <c r="F103" s="234"/>
      <c r="G103" s="236"/>
      <c r="H103" s="239"/>
      <c r="I103" s="239"/>
      <c r="J103" s="236"/>
    </row>
    <row r="104" spans="1:10" x14ac:dyDescent="0.25">
      <c r="A104" s="235"/>
      <c r="B104" s="223" t="s">
        <v>11</v>
      </c>
      <c r="C104" s="232">
        <f>SUM(C8:C103)</f>
        <v>1877</v>
      </c>
      <c r="D104" s="224"/>
      <c r="E104" s="223" t="s">
        <v>11</v>
      </c>
      <c r="F104" s="223">
        <f>SUM(F8:F103)</f>
        <v>291</v>
      </c>
      <c r="G104" s="224">
        <f>SUM(G8:G103)</f>
        <v>33125801</v>
      </c>
      <c r="H104" s="239"/>
      <c r="I104" s="239"/>
      <c r="J104" s="236"/>
    </row>
    <row r="105" spans="1:10" x14ac:dyDescent="0.25">
      <c r="A105" s="235"/>
      <c r="B105" s="223"/>
      <c r="C105" s="232"/>
      <c r="D105" s="224"/>
      <c r="E105" s="237"/>
      <c r="F105" s="234"/>
      <c r="G105" s="236"/>
      <c r="H105" s="239"/>
      <c r="I105" s="239"/>
      <c r="J105" s="236"/>
    </row>
    <row r="106" spans="1:10" x14ac:dyDescent="0.25">
      <c r="A106" s="225"/>
      <c r="B106" s="226"/>
      <c r="C106" s="240"/>
      <c r="D106" s="236"/>
      <c r="E106" s="223"/>
      <c r="F106" s="234"/>
      <c r="G106" s="420" t="s">
        <v>12</v>
      </c>
      <c r="H106" s="420"/>
      <c r="I106" s="239"/>
      <c r="J106" s="227">
        <f>SUM(D8:D103)</f>
        <v>196060273</v>
      </c>
    </row>
    <row r="107" spans="1:10" x14ac:dyDescent="0.25">
      <c r="A107" s="235"/>
      <c r="B107" s="234"/>
      <c r="C107" s="240"/>
      <c r="D107" s="236"/>
      <c r="E107" s="223"/>
      <c r="F107" s="234"/>
      <c r="G107" s="420" t="s">
        <v>13</v>
      </c>
      <c r="H107" s="420"/>
      <c r="I107" s="239"/>
      <c r="J107" s="227">
        <f>SUM(G8:G103)</f>
        <v>33125801</v>
      </c>
    </row>
    <row r="108" spans="1:10" x14ac:dyDescent="0.25">
      <c r="A108" s="228"/>
      <c r="B108" s="237"/>
      <c r="C108" s="240"/>
      <c r="D108" s="236"/>
      <c r="E108" s="237"/>
      <c r="F108" s="234"/>
      <c r="G108" s="420" t="s">
        <v>14</v>
      </c>
      <c r="H108" s="420"/>
      <c r="I108" s="41"/>
      <c r="J108" s="229">
        <f>J106-J107</f>
        <v>162934472</v>
      </c>
    </row>
    <row r="109" spans="1:10" x14ac:dyDescent="0.25">
      <c r="A109" s="235"/>
      <c r="B109" s="230"/>
      <c r="C109" s="240"/>
      <c r="D109" s="231"/>
      <c r="E109" s="237"/>
      <c r="F109" s="223"/>
      <c r="G109" s="420" t="s">
        <v>15</v>
      </c>
      <c r="H109" s="420"/>
      <c r="I109" s="239"/>
      <c r="J109" s="227">
        <f>SUM(H8:H105)</f>
        <v>0</v>
      </c>
    </row>
    <row r="110" spans="1:10" x14ac:dyDescent="0.25">
      <c r="A110" s="235"/>
      <c r="B110" s="230"/>
      <c r="C110" s="240"/>
      <c r="D110" s="231"/>
      <c r="E110" s="237"/>
      <c r="F110" s="223"/>
      <c r="G110" s="420" t="s">
        <v>16</v>
      </c>
      <c r="H110" s="420"/>
      <c r="I110" s="239"/>
      <c r="J110" s="227">
        <f>J108+J109</f>
        <v>162934472</v>
      </c>
    </row>
    <row r="111" spans="1:10" x14ac:dyDescent="0.25">
      <c r="A111" s="235"/>
      <c r="B111" s="230"/>
      <c r="C111" s="240"/>
      <c r="D111" s="231"/>
      <c r="E111" s="237"/>
      <c r="F111" s="234"/>
      <c r="G111" s="420" t="s">
        <v>5</v>
      </c>
      <c r="H111" s="420"/>
      <c r="I111" s="239"/>
      <c r="J111" s="227">
        <f>SUM(I8:I105)</f>
        <v>157857176</v>
      </c>
    </row>
    <row r="112" spans="1:10" x14ac:dyDescent="0.25">
      <c r="A112" s="235"/>
      <c r="B112" s="230"/>
      <c r="C112" s="240"/>
      <c r="D112" s="231"/>
      <c r="E112" s="237"/>
      <c r="F112" s="234"/>
      <c r="G112" s="420" t="s">
        <v>31</v>
      </c>
      <c r="H112" s="420"/>
      <c r="I112" s="240" t="str">
        <f>IF(J112&gt;0,"SALDO",IF(J112&lt;0,"PIUTANG",IF(J112=0,"LUNAS")))</f>
        <v>PIUTANG</v>
      </c>
      <c r="J112" s="227">
        <f>J111-J110</f>
        <v>-5077296</v>
      </c>
    </row>
    <row r="113" spans="3:16" x14ac:dyDescent="0.25">
      <c r="F113" s="219"/>
      <c r="G113" s="219"/>
      <c r="J113" s="219"/>
    </row>
    <row r="114" spans="3:16" x14ac:dyDescent="0.25">
      <c r="C114" s="219"/>
      <c r="D114" s="219"/>
      <c r="F114" s="219"/>
      <c r="G114" s="219"/>
      <c r="J114" s="219"/>
      <c r="M114" s="233"/>
      <c r="N114" s="233"/>
      <c r="O114" s="233"/>
      <c r="P114" s="233"/>
    </row>
    <row r="115" spans="3:16" x14ac:dyDescent="0.25">
      <c r="C115" s="219"/>
      <c r="D115" s="219"/>
      <c r="F115" s="219"/>
      <c r="G115" s="219"/>
      <c r="J115" s="219"/>
      <c r="L115" s="238"/>
      <c r="M115" s="233"/>
      <c r="N115" s="233"/>
      <c r="O115" s="233"/>
      <c r="P115" s="233"/>
    </row>
    <row r="116" spans="3:16" x14ac:dyDescent="0.25">
      <c r="C116" s="219"/>
      <c r="D116" s="219"/>
      <c r="F116" s="219"/>
      <c r="G116" s="219"/>
      <c r="J116" s="219"/>
      <c r="L116" s="238"/>
      <c r="M116" s="233"/>
      <c r="N116" s="233"/>
      <c r="O116" s="233"/>
      <c r="P116" s="233"/>
    </row>
    <row r="117" spans="3:16" x14ac:dyDescent="0.25">
      <c r="C117" s="219"/>
      <c r="D117" s="219"/>
      <c r="F117" s="219"/>
      <c r="G117" s="219"/>
      <c r="J117" s="219"/>
      <c r="L117" s="233"/>
      <c r="M117" s="233"/>
      <c r="N117" s="233"/>
      <c r="O117" s="233"/>
      <c r="P117" s="233"/>
    </row>
    <row r="118" spans="3:16" x14ac:dyDescent="0.25">
      <c r="C118" s="219"/>
      <c r="D118" s="219"/>
      <c r="L118" s="233"/>
      <c r="M118" s="233"/>
      <c r="N118" s="233"/>
      <c r="O118" s="233"/>
      <c r="P118" s="233"/>
    </row>
  </sheetData>
  <mergeCells count="15">
    <mergeCell ref="G112:H112"/>
    <mergeCell ref="G106:H106"/>
    <mergeCell ref="G107:H107"/>
    <mergeCell ref="G108:H108"/>
    <mergeCell ref="G109:H109"/>
    <mergeCell ref="G110:H110"/>
    <mergeCell ref="G111:H11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B36" sqref="B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1970223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75000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>
        <v>65000</v>
      </c>
      <c r="I36" s="239">
        <v>700000</v>
      </c>
      <c r="J36" s="23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/>
      <c r="I37" s="239">
        <v>1100000</v>
      </c>
      <c r="J37" s="236" t="s">
        <v>17</v>
      </c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187</v>
      </c>
      <c r="D40" s="9">
        <f>SUM(D7:D39)</f>
        <v>19106176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1357000</v>
      </c>
      <c r="I40" s="77">
        <f>SUM(I7:I39)</f>
        <v>14494000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20" t="s">
        <v>12</v>
      </c>
      <c r="H42" s="420"/>
      <c r="I42" s="6"/>
      <c r="J42" s="13">
        <f>SUM(D7:D39)</f>
        <v>19106176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20" t="s">
        <v>13</v>
      </c>
      <c r="H43" s="420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20" t="s">
        <v>14</v>
      </c>
      <c r="H44" s="420"/>
      <c r="I44" s="15"/>
      <c r="J44" s="15">
        <f>J42-J43</f>
        <v>15107223</v>
      </c>
    </row>
    <row r="45" spans="1:17" x14ac:dyDescent="0.25">
      <c r="A45" s="4"/>
      <c r="B45" s="16"/>
      <c r="C45" s="40"/>
      <c r="D45" s="17"/>
      <c r="E45" s="7"/>
      <c r="F45" s="40"/>
      <c r="G45" s="420" t="s">
        <v>15</v>
      </c>
      <c r="H45" s="420"/>
      <c r="I45" s="7"/>
      <c r="J45" s="13">
        <f>SUM(H7:H39)</f>
        <v>1357000</v>
      </c>
    </row>
    <row r="46" spans="1:17" x14ac:dyDescent="0.25">
      <c r="A46" s="4"/>
      <c r="B46" s="16"/>
      <c r="C46" s="40"/>
      <c r="D46" s="17"/>
      <c r="E46" s="7"/>
      <c r="F46" s="40"/>
      <c r="G46" s="420" t="s">
        <v>16</v>
      </c>
      <c r="H46" s="420"/>
      <c r="I46" s="7"/>
      <c r="J46" s="13">
        <f>J44+J45</f>
        <v>16464223</v>
      </c>
    </row>
    <row r="47" spans="1:17" x14ac:dyDescent="0.25">
      <c r="A47" s="4"/>
      <c r="B47" s="16"/>
      <c r="C47" s="40"/>
      <c r="D47" s="17"/>
      <c r="E47" s="7"/>
      <c r="F47" s="40"/>
      <c r="G47" s="420" t="s">
        <v>5</v>
      </c>
      <c r="H47" s="420"/>
      <c r="I47" s="7"/>
      <c r="J47" s="13">
        <f>SUM(I7:I39)</f>
        <v>14494000</v>
      </c>
    </row>
    <row r="48" spans="1:17" x14ac:dyDescent="0.25">
      <c r="A48" s="4"/>
      <c r="B48" s="16"/>
      <c r="C48" s="40"/>
      <c r="D48" s="17"/>
      <c r="E48" s="7"/>
      <c r="F48" s="40"/>
      <c r="G48" s="420" t="s">
        <v>31</v>
      </c>
      <c r="H48" s="420"/>
      <c r="I48" s="3" t="str">
        <f>IF(J48&gt;0,"SALDO",IF(J48&lt;0,"PIUTANG",IF(J48=0,"LUNAS")))</f>
        <v>PIUTANG</v>
      </c>
      <c r="J48" s="13">
        <f>J47-J46</f>
        <v>-1970223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8:H48"/>
    <mergeCell ref="G42:H42"/>
    <mergeCell ref="G43:H43"/>
    <mergeCell ref="G44:H44"/>
    <mergeCell ref="G45:H45"/>
    <mergeCell ref="G46:H46"/>
    <mergeCell ref="G47:H4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8"/>
  <sheetViews>
    <sheetView workbookViewId="0">
      <pane ySplit="7" topLeftCell="A59" activePane="bottomLeft" state="frozen"/>
      <selection pane="bottomLeft" activeCell="M66" sqref="M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J78*-1</f>
        <v>2365213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>
        <f>D65+H65</f>
        <v>1945550</v>
      </c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>
        <v>43531</v>
      </c>
      <c r="B65" s="234">
        <v>19002187</v>
      </c>
      <c r="C65" s="26">
        <v>19</v>
      </c>
      <c r="D65" s="236">
        <v>1855550</v>
      </c>
      <c r="E65" s="237"/>
      <c r="F65" s="234"/>
      <c r="G65" s="236"/>
      <c r="H65" s="239">
        <v>90000</v>
      </c>
      <c r="I65" s="239"/>
      <c r="J65" s="236"/>
      <c r="K65" s="219"/>
      <c r="L65" s="219"/>
      <c r="M65" s="219"/>
      <c r="N65" s="219"/>
      <c r="O65" s="219"/>
      <c r="P65" s="219"/>
    </row>
    <row r="66" spans="1:16" s="233" customFormat="1" x14ac:dyDescent="0.25">
      <c r="A66" s="235"/>
      <c r="B66" s="234"/>
      <c r="C66" s="26"/>
      <c r="D66" s="236"/>
      <c r="E66" s="237"/>
      <c r="F66" s="234"/>
      <c r="G66" s="236"/>
      <c r="H66" s="239"/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/>
      <c r="B67" s="234"/>
      <c r="C67" s="26"/>
      <c r="D67" s="236"/>
      <c r="E67" s="237"/>
      <c r="F67" s="234"/>
      <c r="G67" s="236"/>
      <c r="H67" s="239"/>
      <c r="I67" s="239"/>
      <c r="J67" s="236"/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x14ac:dyDescent="0.25">
      <c r="A69" s="4"/>
      <c r="B69" s="3"/>
      <c r="C69" s="26"/>
      <c r="D69" s="6"/>
      <c r="E69" s="7"/>
      <c r="F69" s="3"/>
      <c r="G69" s="6"/>
      <c r="H69" s="39"/>
      <c r="I69" s="39"/>
      <c r="J69" s="6"/>
    </row>
    <row r="70" spans="1:16" x14ac:dyDescent="0.25">
      <c r="A70" s="4"/>
      <c r="B70" s="8" t="s">
        <v>11</v>
      </c>
      <c r="C70" s="27">
        <f>SUM(C8:C69)</f>
        <v>3539</v>
      </c>
      <c r="D70" s="9"/>
      <c r="E70" s="8" t="s">
        <v>11</v>
      </c>
      <c r="F70" s="8">
        <f>SUM(F8:F69)</f>
        <v>892</v>
      </c>
      <c r="G70" s="5"/>
      <c r="H70" s="40"/>
      <c r="I70" s="40"/>
      <c r="J70" s="5"/>
    </row>
    <row r="71" spans="1:16" x14ac:dyDescent="0.25">
      <c r="A71" s="4"/>
      <c r="B71" s="8"/>
      <c r="C71" s="27"/>
      <c r="D71" s="9"/>
      <c r="E71" s="8"/>
      <c r="F71" s="8"/>
      <c r="G71" s="32"/>
      <c r="H71" s="52"/>
      <c r="I71" s="40"/>
      <c r="J71" s="5"/>
    </row>
    <row r="72" spans="1:16" x14ac:dyDescent="0.25">
      <c r="A72" s="10"/>
      <c r="B72" s="11"/>
      <c r="C72" s="26"/>
      <c r="D72" s="6"/>
      <c r="E72" s="8"/>
      <c r="F72" s="3"/>
      <c r="G72" s="420" t="s">
        <v>12</v>
      </c>
      <c r="H72" s="420"/>
      <c r="I72" s="39"/>
      <c r="J72" s="13">
        <f>SUM(D8:D69)</f>
        <v>351550619</v>
      </c>
    </row>
    <row r="73" spans="1:16" x14ac:dyDescent="0.25">
      <c r="A73" s="4"/>
      <c r="B73" s="3"/>
      <c r="C73" s="26"/>
      <c r="D73" s="6"/>
      <c r="E73" s="7"/>
      <c r="F73" s="3"/>
      <c r="G73" s="420" t="s">
        <v>13</v>
      </c>
      <c r="H73" s="420"/>
      <c r="I73" s="39"/>
      <c r="J73" s="13">
        <f>SUM(G8:G69)</f>
        <v>89161427</v>
      </c>
    </row>
    <row r="74" spans="1:16" x14ac:dyDescent="0.25">
      <c r="A74" s="14"/>
      <c r="B74" s="7"/>
      <c r="C74" s="26"/>
      <c r="D74" s="6"/>
      <c r="E74" s="7"/>
      <c r="F74" s="3"/>
      <c r="G74" s="420" t="s">
        <v>14</v>
      </c>
      <c r="H74" s="420"/>
      <c r="I74" s="41"/>
      <c r="J74" s="15">
        <f>J72-J73</f>
        <v>262389192</v>
      </c>
    </row>
    <row r="75" spans="1:16" x14ac:dyDescent="0.25">
      <c r="A75" s="4"/>
      <c r="B75" s="16"/>
      <c r="C75" s="26"/>
      <c r="D75" s="17"/>
      <c r="E75" s="7"/>
      <c r="F75" s="3"/>
      <c r="G75" s="420" t="s">
        <v>15</v>
      </c>
      <c r="H75" s="420"/>
      <c r="I75" s="39"/>
      <c r="J75" s="13">
        <f>SUM(H8:H70)</f>
        <v>3391000</v>
      </c>
    </row>
    <row r="76" spans="1:16" x14ac:dyDescent="0.25">
      <c r="A76" s="4"/>
      <c r="B76" s="16"/>
      <c r="C76" s="26"/>
      <c r="D76" s="17"/>
      <c r="E76" s="7"/>
      <c r="F76" s="3"/>
      <c r="G76" s="420" t="s">
        <v>16</v>
      </c>
      <c r="H76" s="420"/>
      <c r="I76" s="39"/>
      <c r="J76" s="13">
        <f>J74+J75</f>
        <v>265780192</v>
      </c>
    </row>
    <row r="77" spans="1:16" x14ac:dyDescent="0.25">
      <c r="A77" s="4"/>
      <c r="B77" s="16"/>
      <c r="C77" s="26"/>
      <c r="D77" s="17"/>
      <c r="E77" s="7"/>
      <c r="F77" s="3"/>
      <c r="G77" s="420" t="s">
        <v>5</v>
      </c>
      <c r="H77" s="420"/>
      <c r="I77" s="39"/>
      <c r="J77" s="13">
        <f>SUM(I8:I70)</f>
        <v>263414979</v>
      </c>
    </row>
    <row r="78" spans="1:16" x14ac:dyDescent="0.25">
      <c r="A78" s="4"/>
      <c r="B78" s="16"/>
      <c r="C78" s="26"/>
      <c r="D78" s="17"/>
      <c r="E78" s="7"/>
      <c r="F78" s="3"/>
      <c r="G78" s="420" t="s">
        <v>31</v>
      </c>
      <c r="H78" s="420"/>
      <c r="I78" s="40" t="str">
        <f>IF(J78&gt;0,"SALDO",IF(J78&lt;0,"PIUTANG",IF(J78=0,"LUNAS")))</f>
        <v>PIUTANG</v>
      </c>
      <c r="J78" s="13">
        <f>J77-J76</f>
        <v>-2365213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43535</v>
      </c>
      <c r="C5" s="281">
        <f>'Taufik ST'!I2</f>
        <v>6887550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43535</v>
      </c>
      <c r="C6" s="281">
        <f>'Indra Fashion'!I2</f>
        <v>1288660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43540</v>
      </c>
      <c r="C8" s="281">
        <f>Bandros!I2</f>
        <v>1680875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Bentang!$A$93</f>
        <v>43529</v>
      </c>
      <c r="C9" s="281">
        <f>Bentang!I2</f>
        <v>5077296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43540</v>
      </c>
      <c r="C11" s="281">
        <f>ESP!I2</f>
        <v>2470792</v>
      </c>
      <c r="E11" s="289"/>
    </row>
    <row r="12" spans="1:5" s="267" customFormat="1" ht="18.75" customHeight="1" x14ac:dyDescent="0.25">
      <c r="A12" s="185" t="s">
        <v>200</v>
      </c>
      <c r="B12" s="184">
        <f>Yuan!A44</f>
        <v>43529</v>
      </c>
      <c r="C12" s="281">
        <f>Yuan!I2</f>
        <v>295375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2365213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1970223</v>
      </c>
      <c r="E20" s="288"/>
    </row>
    <row r="21" spans="1:5" s="267" customFormat="1" ht="18.75" customHeight="1" x14ac:dyDescent="0.25">
      <c r="A21" s="185" t="s">
        <v>211</v>
      </c>
      <c r="B21" s="184">
        <v>43540</v>
      </c>
      <c r="C21" s="281">
        <f>'Sale ESP'!I2</f>
        <v>290400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21906873.5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11819702.5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2019-03-16T10:29:27Z</dcterms:modified>
</cp:coreProperties>
</file>