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270" yWindow="13005" windowWidth="4095" windowHeight="1170" tabRatio="891" activeTab="2"/>
  </bookViews>
  <sheets>
    <sheet name="Taufik ST" sheetId="54" r:id="rId1"/>
    <sheet name="Indra Fashion" sheetId="2" r:id="rId2"/>
    <sheet name="Bandros" sheetId="58" r:id="rId3"/>
    <sheet name="Atlantis" sheetId="63" r:id="rId4"/>
    <sheet name="Sale Atlantis" sheetId="62" r:id="rId5"/>
    <sheet name="ESP" sheetId="57" r:id="rId6"/>
    <sheet name="Sale ESP" sheetId="64" r:id="rId7"/>
    <sheet name="Yuan" sheetId="61" r:id="rId8"/>
    <sheet name="Yanyan" sheetId="12" r:id="rId9"/>
    <sheet name="Anip" sheetId="35" r:id="rId10"/>
    <sheet name="Agus" sheetId="32" r:id="rId11"/>
    <sheet name="Bentang" sheetId="55" r:id="rId12"/>
    <sheet name="Febri" sheetId="5" r:id="rId13"/>
    <sheet name="Azalea" sheetId="56" r:id="rId14"/>
    <sheet name="Imas" sheetId="18" r:id="rId15"/>
    <sheet name="Sofya" sheetId="16" r:id="rId16"/>
    <sheet name="Jarkasih" sheetId="19" r:id="rId17"/>
    <sheet name="Laporan" sheetId="15" r:id="rId18"/>
    <sheet name="Bambang" sheetId="30" r:id="rId19"/>
    <sheet name="Sale" sheetId="60" r:id="rId20"/>
    <sheet name="Ghaisan" sheetId="20" r:id="rId21"/>
    <sheet name="PM" sheetId="4" r:id="rId22"/>
    <sheet name="LATIF" sheetId="29" r:id="rId23"/>
    <sheet name="PYK" sheetId="21" r:id="rId24"/>
    <sheet name="Anang" sheetId="34" r:id="rId25"/>
    <sheet name="BOJES" sheetId="50" r:id="rId26"/>
    <sheet name="Aneka" sheetId="6" r:id="rId27"/>
    <sheet name="Okris" sheetId="33" r:id="rId28"/>
    <sheet name="Widya" sheetId="25" r:id="rId29"/>
    <sheet name="Aspuri" sheetId="11" r:id="rId30"/>
    <sheet name="Sambas" sheetId="40" r:id="rId31"/>
    <sheet name="Gafur" sheetId="46" r:id="rId32"/>
    <sheet name="Dudung" sheetId="41" r:id="rId33"/>
    <sheet name="Dadang S" sheetId="38" r:id="rId34"/>
    <sheet name="Heni" sheetId="42" r:id="rId35"/>
    <sheet name="Kusno" sheetId="39" r:id="rId36"/>
    <sheet name="ANDI" sheetId="47" r:id="rId37"/>
    <sheet name="Nina" sheetId="17" r:id="rId38"/>
    <sheet name="Arif Rah" sheetId="13" r:id="rId39"/>
    <sheet name="ARVAN" sheetId="48" r:id="rId40"/>
    <sheet name="Sheet5" sheetId="27" r:id="rId41"/>
    <sheet name="Dadang" sheetId="14" r:id="rId42"/>
    <sheet name="Sheet2" sheetId="9" r:id="rId43"/>
    <sheet name="Sheet1" sheetId="28" r:id="rId44"/>
    <sheet name="Sheet4" sheetId="45" r:id="rId45"/>
  </sheets>
  <definedNames>
    <definedName name="_xlnm.Print_Area" localSheetId="36">ANDI!$A$1:$J$38</definedName>
    <definedName name="_xlnm.Print_Area" localSheetId="39">ARVAN!$A$1:$J$38</definedName>
    <definedName name="_xlnm.Print_Area" localSheetId="3">Atlantis!$L$52:$M$67</definedName>
    <definedName name="_xlnm.Print_Area" localSheetId="18">Bambang!$M$41:$P$53</definedName>
    <definedName name="_xlnm.Print_Area" localSheetId="2">Bandros!$M$41:$N$47</definedName>
    <definedName name="_xlnm.Print_Area" localSheetId="11">Bentang!$A$1:$J$120</definedName>
    <definedName name="_xlnm.Print_Area" localSheetId="25">BOJES!$A$1:$J$38</definedName>
    <definedName name="_xlnm.Print_Area" localSheetId="12">Febri!$A$1:$J$14</definedName>
    <definedName name="_xlnm.Print_Area" localSheetId="20">Ghaisan!$A$1:$J$126</definedName>
    <definedName name="_xlnm.Print_Area" localSheetId="1">'Indra Fashion'!$A$1:$J$7</definedName>
    <definedName name="_xlnm.Print_Area" localSheetId="16">Jarkasih!$A$1:$J$50</definedName>
    <definedName name="_xlnm.Print_Area" localSheetId="17">Laporan!$A$1:$C$25</definedName>
    <definedName name="_xlnm.Print_Area" localSheetId="21">PM!$A$1:$J$95</definedName>
    <definedName name="_xlnm.Print_Area" localSheetId="19">Sale!$L$60:$M$75</definedName>
    <definedName name="_xlnm.Print_Area" localSheetId="4">'Sale Atlantis'!$L$61:$M$78</definedName>
    <definedName name="_xlnm.Print_Area" localSheetId="42">Sheet2!$A$4:$J$71</definedName>
    <definedName name="_xlnm.Print_Area" localSheetId="40">Sheet5!$A$4:$J$72</definedName>
    <definedName name="_xlnm.Print_Area" localSheetId="0">'Taufik ST'!$A$5:$J$149</definedName>
    <definedName name="_xlnm.Print_Area" localSheetId="28">Widya!$A$1:$J$25</definedName>
    <definedName name="_xlnm.Print_Area" localSheetId="7">Yuan!$N$8:$N$60</definedName>
  </definedNames>
  <calcPr calcId="144525"/>
</workbook>
</file>

<file path=xl/calcChain.xml><?xml version="1.0" encoding="utf-8"?>
<calcChain xmlns="http://schemas.openxmlformats.org/spreadsheetml/2006/main">
  <c r="L2" i="58" l="1"/>
  <c r="L1" i="58"/>
  <c r="L2" i="2" l="1"/>
  <c r="L1" i="2"/>
  <c r="L2" i="54"/>
  <c r="L1" i="54"/>
  <c r="N2" i="64" l="1"/>
  <c r="L2" i="64"/>
  <c r="L1" i="64"/>
  <c r="M2" i="57" l="1"/>
  <c r="M1" i="57"/>
  <c r="B20" i="15" l="1"/>
  <c r="B9" i="15"/>
  <c r="L2" i="35" l="1"/>
  <c r="L1" i="35"/>
  <c r="B12" i="15" l="1"/>
  <c r="L1" i="61" l="1"/>
  <c r="N1" i="64" l="1"/>
  <c r="N3" i="64" s="1"/>
  <c r="L63" i="16" l="1"/>
  <c r="L29" i="56" l="1"/>
  <c r="M2" i="58" l="1"/>
  <c r="M1" i="58"/>
  <c r="L3" i="58" l="1"/>
  <c r="L2" i="61" l="1"/>
  <c r="M115" i="57" l="1"/>
  <c r="M114" i="57"/>
  <c r="M113" i="57"/>
  <c r="O93" i="57"/>
  <c r="M95" i="57" l="1"/>
  <c r="M94" i="57"/>
  <c r="M93" i="57"/>
  <c r="L63" i="64" l="1"/>
  <c r="L62" i="64"/>
  <c r="L3" i="2" l="1"/>
  <c r="L25" i="56" l="1"/>
  <c r="M114" i="58" l="1"/>
  <c r="M113" i="58"/>
  <c r="L2" i="12" l="1"/>
  <c r="L1" i="12"/>
  <c r="I40" i="5" l="1"/>
  <c r="L3" i="64" l="1"/>
  <c r="J154" i="64"/>
  <c r="J153" i="64"/>
  <c r="N2" i="16" l="1"/>
  <c r="L23" i="56" l="1"/>
  <c r="M2" i="2" l="1"/>
  <c r="M1" i="2"/>
  <c r="N1" i="54" l="1"/>
  <c r="N2" i="54"/>
  <c r="L66" i="62" l="1"/>
  <c r="L678" i="63" l="1"/>
  <c r="L677" i="63"/>
  <c r="J158" i="64"/>
  <c r="J156" i="64"/>
  <c r="G151" i="64"/>
  <c r="F151" i="64"/>
  <c r="C151" i="64"/>
  <c r="J155" i="64" l="1"/>
  <c r="J157" i="64" s="1"/>
  <c r="J159" i="64" s="1"/>
  <c r="I2" i="64" s="1"/>
  <c r="C21" i="15" s="1"/>
  <c r="L679" i="63"/>
  <c r="I159" i="64" l="1"/>
  <c r="J750" i="63" l="1"/>
  <c r="J748" i="63"/>
  <c r="J746" i="63"/>
  <c r="J745" i="63"/>
  <c r="I743" i="63"/>
  <c r="H743" i="63"/>
  <c r="G743" i="63"/>
  <c r="F743" i="63"/>
  <c r="D743" i="63"/>
  <c r="C743" i="63"/>
  <c r="L3" i="63"/>
  <c r="L2" i="63"/>
  <c r="L1" i="63"/>
  <c r="J747" i="63" l="1"/>
  <c r="J749" i="63" s="1"/>
  <c r="J751" i="63" s="1"/>
  <c r="I751" i="63" l="1"/>
  <c r="I2" i="63"/>
  <c r="L2" i="56" l="1"/>
  <c r="L1" i="56"/>
  <c r="L3" i="56" s="1"/>
  <c r="M3" i="54" l="1"/>
  <c r="J655" i="62"/>
  <c r="J653" i="62"/>
  <c r="J651" i="62"/>
  <c r="J650" i="62"/>
  <c r="I648" i="62"/>
  <c r="H648" i="62"/>
  <c r="G648" i="62"/>
  <c r="F648" i="62"/>
  <c r="D648" i="62"/>
  <c r="C648" i="62"/>
  <c r="L2" i="62"/>
  <c r="L1" i="62"/>
  <c r="L3" i="62" s="1"/>
  <c r="L2" i="60"/>
  <c r="L1" i="60"/>
  <c r="J652" i="62" l="1"/>
  <c r="J654" i="62" s="1"/>
  <c r="J656" i="62" s="1"/>
  <c r="I2" i="62" l="1"/>
  <c r="I656" i="62"/>
  <c r="M3" i="2" l="1"/>
  <c r="L3" i="61" l="1"/>
  <c r="J66" i="61" l="1"/>
  <c r="J64" i="61"/>
  <c r="J62" i="61"/>
  <c r="J61" i="61"/>
  <c r="F59" i="61"/>
  <c r="C59" i="61"/>
  <c r="J63" i="61" l="1"/>
  <c r="J65" i="61" s="1"/>
  <c r="J67" i="61" s="1"/>
  <c r="I67" i="61" s="1"/>
  <c r="I2" i="61" l="1"/>
  <c r="C12" i="15" s="1"/>
  <c r="J652" i="60" l="1"/>
  <c r="J650" i="60"/>
  <c r="J648" i="60"/>
  <c r="J647" i="60"/>
  <c r="I645" i="60"/>
  <c r="H645" i="60"/>
  <c r="G645" i="60"/>
  <c r="F645" i="60"/>
  <c r="D645" i="60"/>
  <c r="C645" i="60"/>
  <c r="L3" i="60"/>
  <c r="J649" i="60" l="1"/>
  <c r="J651" i="60" s="1"/>
  <c r="J653" i="60" s="1"/>
  <c r="I653" i="60" s="1"/>
  <c r="I2" i="60" l="1"/>
  <c r="N3" i="57" l="1"/>
  <c r="O2" i="57"/>
  <c r="M3" i="57"/>
  <c r="O1" i="57" l="1"/>
  <c r="J320" i="58" l="1"/>
  <c r="J318" i="58"/>
  <c r="J316" i="58"/>
  <c r="J315" i="58"/>
  <c r="I313" i="58"/>
  <c r="H313" i="58"/>
  <c r="G313" i="58"/>
  <c r="F313" i="58"/>
  <c r="D313" i="58"/>
  <c r="C313" i="58"/>
  <c r="M3" i="58"/>
  <c r="N3" i="58" l="1"/>
  <c r="J317" i="58"/>
  <c r="J319" i="58" s="1"/>
  <c r="J321" i="58" s="1"/>
  <c r="I321" i="58" l="1"/>
  <c r="I2" i="58"/>
  <c r="C8" i="15" s="1"/>
  <c r="J204" i="57" l="1"/>
  <c r="J202" i="57"/>
  <c r="J200" i="57"/>
  <c r="J199" i="57"/>
  <c r="G197" i="57"/>
  <c r="F197" i="57"/>
  <c r="C197" i="57"/>
  <c r="J201" i="57" l="1"/>
  <c r="J203" i="57" s="1"/>
  <c r="J205" i="57" s="1"/>
  <c r="I205" i="57" s="1"/>
  <c r="I2" i="57" l="1"/>
  <c r="C11" i="15" s="1"/>
  <c r="J42" i="56"/>
  <c r="J40" i="56"/>
  <c r="J38" i="56"/>
  <c r="J37" i="56"/>
  <c r="G35" i="56"/>
  <c r="F35" i="56"/>
  <c r="C35" i="56"/>
  <c r="J39" i="56" l="1"/>
  <c r="J41" i="56" s="1"/>
  <c r="J43" i="56" s="1"/>
  <c r="I43" i="56" s="1"/>
  <c r="I2" i="56" l="1"/>
  <c r="J119" i="55"/>
  <c r="J117" i="55"/>
  <c r="J115" i="55"/>
  <c r="J114" i="55"/>
  <c r="G112" i="55"/>
  <c r="F112" i="55"/>
  <c r="C112" i="55"/>
  <c r="M1" i="56" l="1"/>
  <c r="J116" i="55"/>
  <c r="J118" i="55" s="1"/>
  <c r="J120" i="55" s="1"/>
  <c r="I120" i="55" s="1"/>
  <c r="I2" i="55" l="1"/>
  <c r="C9" i="15" s="1"/>
  <c r="I42" i="30" l="1"/>
  <c r="I44" i="30"/>
  <c r="I37" i="18" l="1"/>
  <c r="I39" i="18"/>
  <c r="L3" i="12" l="1"/>
  <c r="B17" i="15" l="1"/>
  <c r="B14" i="15"/>
  <c r="J148" i="54" l="1"/>
  <c r="J146" i="54"/>
  <c r="J144" i="54"/>
  <c r="J143" i="54"/>
  <c r="I141" i="54"/>
  <c r="H141" i="54"/>
  <c r="G141" i="54"/>
  <c r="F141" i="54"/>
  <c r="D141" i="54"/>
  <c r="C141" i="54"/>
  <c r="J145" i="54" l="1"/>
  <c r="J147" i="54" s="1"/>
  <c r="J149" i="54" s="1"/>
  <c r="I2" i="54" s="1"/>
  <c r="C5" i="15" s="1"/>
  <c r="L3" i="54"/>
  <c r="N3" i="54" s="1"/>
  <c r="I149" i="54" l="1"/>
  <c r="J240" i="35" l="1"/>
  <c r="J244" i="35"/>
  <c r="J242" i="35"/>
  <c r="J239" i="35"/>
  <c r="G237" i="35"/>
  <c r="F237" i="35"/>
  <c r="J241" i="35" l="1"/>
  <c r="J243" i="35" s="1"/>
  <c r="J245" i="35" s="1"/>
  <c r="N1" i="2" l="1"/>
  <c r="O1" i="2" s="1"/>
  <c r="L2" i="20" l="1"/>
  <c r="L4" i="20" s="1"/>
  <c r="L112" i="20" s="1"/>
  <c r="B15" i="15" l="1"/>
  <c r="L1" i="4" l="1"/>
  <c r="L2" i="33" l="1"/>
  <c r="J126" i="29" l="1"/>
  <c r="J124" i="29"/>
  <c r="J122" i="29"/>
  <c r="I2" i="35" l="1"/>
  <c r="C19" i="15" s="1"/>
  <c r="C237" i="35" l="1"/>
  <c r="L4" i="35" l="1"/>
  <c r="J76" i="33" l="1"/>
  <c r="J74" i="33"/>
  <c r="J73" i="33"/>
  <c r="J75" i="33" l="1"/>
  <c r="J37" i="50" l="1"/>
  <c r="J35" i="50"/>
  <c r="J33" i="50"/>
  <c r="J32" i="50"/>
  <c r="I30" i="50"/>
  <c r="H30" i="50"/>
  <c r="G30" i="50"/>
  <c r="F30" i="50"/>
  <c r="D30" i="50"/>
  <c r="C30" i="50"/>
  <c r="M4" i="50"/>
  <c r="M2" i="50"/>
  <c r="M5" i="50" s="1"/>
  <c r="J34" i="50" l="1"/>
  <c r="J36" i="50" s="1"/>
  <c r="J38" i="50" s="1"/>
  <c r="I38" i="50" s="1"/>
  <c r="I2" i="50" l="1"/>
  <c r="J78" i="33" l="1"/>
  <c r="L2" i="39" l="1"/>
  <c r="L1" i="39"/>
  <c r="N2" i="35" l="1"/>
  <c r="O2" i="35" s="1"/>
  <c r="J24" i="25" l="1"/>
  <c r="J22" i="25"/>
  <c r="J20" i="25"/>
  <c r="J19" i="25"/>
  <c r="J21" i="25" s="1"/>
  <c r="J23" i="25" s="1"/>
  <c r="I17" i="25"/>
  <c r="H17" i="25"/>
  <c r="G17" i="25"/>
  <c r="F17" i="25"/>
  <c r="J33" i="2" l="1"/>
  <c r="I28" i="2"/>
  <c r="H28" i="2"/>
  <c r="G28" i="2"/>
  <c r="F28" i="2"/>
  <c r="J37" i="48" l="1"/>
  <c r="J35" i="48"/>
  <c r="J33" i="48"/>
  <c r="J32" i="48"/>
  <c r="I30" i="48"/>
  <c r="H30" i="48"/>
  <c r="G30" i="48"/>
  <c r="F30" i="48"/>
  <c r="D30" i="48"/>
  <c r="C30" i="48"/>
  <c r="M4" i="48"/>
  <c r="M2" i="48"/>
  <c r="M5" i="48" s="1"/>
  <c r="J37" i="47"/>
  <c r="J35" i="47"/>
  <c r="J33" i="47"/>
  <c r="J32" i="47"/>
  <c r="I30" i="47"/>
  <c r="H30" i="47"/>
  <c r="G30" i="47"/>
  <c r="F30" i="47"/>
  <c r="D30" i="47"/>
  <c r="C30" i="47"/>
  <c r="M4" i="47"/>
  <c r="M2" i="47"/>
  <c r="J34" i="48" l="1"/>
  <c r="J36" i="48" s="1"/>
  <c r="J38" i="48" s="1"/>
  <c r="I38" i="48" s="1"/>
  <c r="M5" i="47"/>
  <c r="J34" i="47"/>
  <c r="J36" i="47" s="1"/>
  <c r="J38" i="47" s="1"/>
  <c r="I38" i="47" s="1"/>
  <c r="I2" i="48" l="1"/>
  <c r="I2" i="47"/>
  <c r="I11" i="6" l="1"/>
  <c r="J40" i="46" l="1"/>
  <c r="J38" i="46"/>
  <c r="J36" i="46"/>
  <c r="J35" i="46"/>
  <c r="F33" i="46"/>
  <c r="C33" i="46"/>
  <c r="J37" i="46" l="1"/>
  <c r="J39" i="46" s="1"/>
  <c r="J41" i="46" s="1"/>
  <c r="I2" i="46" s="1"/>
  <c r="I41" i="46" l="1"/>
  <c r="J58" i="34" l="1"/>
  <c r="J56" i="34"/>
  <c r="J54" i="34"/>
  <c r="J53" i="34"/>
  <c r="C51" i="34"/>
  <c r="F51" i="34"/>
  <c r="J55" i="34" l="1"/>
  <c r="J57" i="34" s="1"/>
  <c r="J42" i="32" l="1"/>
  <c r="I9" i="30" l="1"/>
  <c r="J49" i="18" l="1"/>
  <c r="J47" i="18"/>
  <c r="J46" i="18"/>
  <c r="J48" i="18" l="1"/>
  <c r="J50" i="18" s="1"/>
  <c r="N1" i="35" l="1"/>
  <c r="J40" i="42" l="1"/>
  <c r="J38" i="42"/>
  <c r="J36" i="42"/>
  <c r="J35" i="42"/>
  <c r="F33" i="42"/>
  <c r="C33" i="42"/>
  <c r="J37" i="42" l="1"/>
  <c r="J39" i="42" s="1"/>
  <c r="J41" i="42" s="1"/>
  <c r="I2" i="42" l="1"/>
  <c r="I41" i="42"/>
  <c r="J32" i="6" l="1"/>
  <c r="J33" i="6"/>
  <c r="J54" i="30"/>
  <c r="J52" i="30"/>
  <c r="J50" i="30"/>
  <c r="J49" i="30"/>
  <c r="J47" i="5" l="1"/>
  <c r="J45" i="5"/>
  <c r="J43" i="5"/>
  <c r="J42" i="5"/>
  <c r="H40" i="5"/>
  <c r="G40" i="5"/>
  <c r="F40" i="5"/>
  <c r="D40" i="5"/>
  <c r="C40" i="5"/>
  <c r="M3" i="5"/>
  <c r="M2" i="5"/>
  <c r="J70" i="9"/>
  <c r="J68" i="9"/>
  <c r="J66" i="9"/>
  <c r="J65" i="9"/>
  <c r="J67" i="9" s="1"/>
  <c r="J69" i="9" s="1"/>
  <c r="I63" i="9"/>
  <c r="H63" i="9"/>
  <c r="G63" i="9"/>
  <c r="F63" i="9"/>
  <c r="D63" i="9"/>
  <c r="C63" i="9"/>
  <c r="J71" i="27"/>
  <c r="J69" i="27"/>
  <c r="J67" i="27"/>
  <c r="J66" i="27"/>
  <c r="J68" i="27" s="1"/>
  <c r="J70" i="27" s="1"/>
  <c r="I64" i="27"/>
  <c r="H64" i="27"/>
  <c r="G64" i="27"/>
  <c r="F64" i="27"/>
  <c r="D64" i="27"/>
  <c r="C64" i="27"/>
  <c r="J40" i="38"/>
  <c r="J38" i="38"/>
  <c r="J36" i="38"/>
  <c r="J35" i="38"/>
  <c r="F33" i="38"/>
  <c r="C33" i="38"/>
  <c r="J56" i="21"/>
  <c r="J54" i="21"/>
  <c r="J53" i="21"/>
  <c r="F51" i="21"/>
  <c r="C51" i="21"/>
  <c r="I25" i="21"/>
  <c r="I23" i="21"/>
  <c r="J58" i="21" s="1"/>
  <c r="J40" i="41"/>
  <c r="J38" i="41"/>
  <c r="J36" i="41"/>
  <c r="J35" i="41"/>
  <c r="F33" i="41"/>
  <c r="C33" i="41"/>
  <c r="J40" i="40"/>
  <c r="J38" i="40"/>
  <c r="J36" i="40"/>
  <c r="J35" i="40"/>
  <c r="J37" i="40" s="1"/>
  <c r="F33" i="40"/>
  <c r="C33" i="40"/>
  <c r="J163" i="39"/>
  <c r="J161" i="39"/>
  <c r="J159" i="39"/>
  <c r="J158" i="39"/>
  <c r="F156" i="39"/>
  <c r="C156" i="39"/>
  <c r="F71" i="33"/>
  <c r="C71" i="33"/>
  <c r="J47" i="32"/>
  <c r="J45" i="32"/>
  <c r="J43" i="32"/>
  <c r="F40" i="32"/>
  <c r="C40" i="32"/>
  <c r="J51" i="30"/>
  <c r="J53" i="30" s="1"/>
  <c r="J55" i="30" s="1"/>
  <c r="F47" i="30"/>
  <c r="C47" i="30"/>
  <c r="F119" i="29"/>
  <c r="C119" i="29"/>
  <c r="J125" i="20"/>
  <c r="J123" i="20"/>
  <c r="J121" i="20"/>
  <c r="J120" i="20"/>
  <c r="F118" i="20"/>
  <c r="C118" i="20"/>
  <c r="J49" i="19"/>
  <c r="J47" i="19"/>
  <c r="J45" i="19"/>
  <c r="J44" i="19"/>
  <c r="F42" i="19"/>
  <c r="C42" i="19"/>
  <c r="J78" i="16"/>
  <c r="J76" i="16"/>
  <c r="J74" i="16"/>
  <c r="J73" i="16"/>
  <c r="F71" i="16"/>
  <c r="C71" i="16"/>
  <c r="F44" i="18"/>
  <c r="C44" i="18"/>
  <c r="L13" i="18"/>
  <c r="L14" i="18" s="1"/>
  <c r="I9" i="18"/>
  <c r="J51" i="18" s="1"/>
  <c r="J39" i="14"/>
  <c r="J40" i="14" s="1"/>
  <c r="J37" i="14"/>
  <c r="J35" i="14"/>
  <c r="J34" i="14"/>
  <c r="J36" i="14" s="1"/>
  <c r="J38" i="14" s="1"/>
  <c r="F32" i="14"/>
  <c r="C32" i="14"/>
  <c r="J100" i="12"/>
  <c r="J98" i="12"/>
  <c r="J96" i="12"/>
  <c r="J95" i="12"/>
  <c r="F93" i="12"/>
  <c r="C93" i="12"/>
  <c r="J121" i="13"/>
  <c r="J119" i="13"/>
  <c r="J117" i="13"/>
  <c r="J116" i="13"/>
  <c r="F114" i="13"/>
  <c r="C114" i="13"/>
  <c r="L50" i="13"/>
  <c r="L35" i="13"/>
  <c r="L34" i="13"/>
  <c r="L36" i="13" s="1"/>
  <c r="J58" i="11"/>
  <c r="J56" i="11"/>
  <c r="J54" i="11"/>
  <c r="J53" i="11"/>
  <c r="F51" i="11"/>
  <c r="C51" i="11"/>
  <c r="J94" i="4"/>
  <c r="J92" i="4"/>
  <c r="J90" i="4"/>
  <c r="J89" i="4"/>
  <c r="I87" i="4"/>
  <c r="H87" i="4"/>
  <c r="G87" i="4"/>
  <c r="F87" i="4"/>
  <c r="D87" i="4"/>
  <c r="C87" i="4"/>
  <c r="J60" i="17"/>
  <c r="J58" i="17"/>
  <c r="J57" i="17"/>
  <c r="F55" i="17"/>
  <c r="C55" i="17"/>
  <c r="I16" i="17"/>
  <c r="I15" i="17"/>
  <c r="J62" i="17" s="1"/>
  <c r="D17" i="25"/>
  <c r="C17" i="25"/>
  <c r="J37" i="6"/>
  <c r="J35" i="6"/>
  <c r="J34" i="6"/>
  <c r="J36" i="6" s="1"/>
  <c r="I30" i="6"/>
  <c r="H30" i="6"/>
  <c r="G30" i="6"/>
  <c r="F30" i="6"/>
  <c r="D30" i="6"/>
  <c r="C30" i="6"/>
  <c r="J35" i="2"/>
  <c r="J31" i="2"/>
  <c r="C28" i="2"/>
  <c r="M4" i="5" l="1"/>
  <c r="J44" i="5"/>
  <c r="J46" i="5" s="1"/>
  <c r="J48" i="5" s="1"/>
  <c r="J52" i="18"/>
  <c r="I2" i="18" s="1"/>
  <c r="C14" i="15" s="1"/>
  <c r="I2" i="14"/>
  <c r="I40" i="14"/>
  <c r="J72" i="27"/>
  <c r="J71" i="9"/>
  <c r="J55" i="21"/>
  <c r="J57" i="21" s="1"/>
  <c r="J59" i="21" s="1"/>
  <c r="J39" i="40"/>
  <c r="J41" i="40" s="1"/>
  <c r="I2" i="40" s="1"/>
  <c r="J37" i="38"/>
  <c r="J39" i="38" s="1"/>
  <c r="J41" i="38" s="1"/>
  <c r="I2" i="38" s="1"/>
  <c r="J118" i="13"/>
  <c r="J120" i="13" s="1"/>
  <c r="J122" i="13" s="1"/>
  <c r="I2" i="13" s="1"/>
  <c r="J37" i="41"/>
  <c r="J39" i="41" s="1"/>
  <c r="J41" i="41" s="1"/>
  <c r="I41" i="41" s="1"/>
  <c r="J75" i="16"/>
  <c r="J77" i="16" s="1"/>
  <c r="J79" i="16" s="1"/>
  <c r="I79" i="16" s="1"/>
  <c r="J55" i="11"/>
  <c r="J57" i="11" s="1"/>
  <c r="J59" i="11" s="1"/>
  <c r="J59" i="34"/>
  <c r="I2" i="21"/>
  <c r="I59" i="21"/>
  <c r="J122" i="20"/>
  <c r="J124" i="20" s="1"/>
  <c r="J126" i="20" s="1"/>
  <c r="I2" i="20" s="1"/>
  <c r="J97" i="12"/>
  <c r="J99" i="12" s="1"/>
  <c r="J101" i="12" s="1"/>
  <c r="J25" i="25"/>
  <c r="I2" i="25" s="1"/>
  <c r="J77" i="33"/>
  <c r="J79" i="33" s="1"/>
  <c r="I2" i="33" s="1"/>
  <c r="J91" i="4"/>
  <c r="J93" i="4" s="1"/>
  <c r="J95" i="4" s="1"/>
  <c r="I2" i="4" s="1"/>
  <c r="J44" i="32"/>
  <c r="J46" i="32" s="1"/>
  <c r="J48" i="32" s="1"/>
  <c r="J38" i="6"/>
  <c r="I38" i="6" s="1"/>
  <c r="I2" i="30"/>
  <c r="C17" i="15" s="1"/>
  <c r="J46" i="19"/>
  <c r="J59" i="17"/>
  <c r="J61" i="17" s="1"/>
  <c r="J63" i="17" s="1"/>
  <c r="I63" i="17" s="1"/>
  <c r="L3" i="39"/>
  <c r="J160" i="39"/>
  <c r="J162" i="39" s="1"/>
  <c r="J164" i="39" s="1"/>
  <c r="I2" i="12" l="1"/>
  <c r="C13" i="15" s="1"/>
  <c r="I2" i="9"/>
  <c r="I71" i="9"/>
  <c r="I48" i="5"/>
  <c r="I2" i="5"/>
  <c r="C20" i="15" s="1"/>
  <c r="I72" i="27"/>
  <c r="I2" i="27"/>
  <c r="I41" i="38"/>
  <c r="J48" i="19"/>
  <c r="J50" i="19" s="1"/>
  <c r="J1" i="19" s="1"/>
  <c r="J2" i="19"/>
  <c r="I41" i="40"/>
  <c r="I2" i="41"/>
  <c r="I122" i="13"/>
  <c r="I2" i="11"/>
  <c r="I59" i="11"/>
  <c r="I59" i="34"/>
  <c r="I2" i="34"/>
  <c r="I55" i="30"/>
  <c r="I79" i="33"/>
  <c r="I101" i="12"/>
  <c r="I126" i="20"/>
  <c r="I52" i="18"/>
  <c r="I95" i="4"/>
  <c r="I48" i="32"/>
  <c r="I2" i="32"/>
  <c r="I2" i="6"/>
  <c r="I2" i="17"/>
  <c r="I2" i="16"/>
  <c r="C15" i="15" s="1"/>
  <c r="I25" i="25"/>
  <c r="I245" i="35"/>
  <c r="I2" i="39"/>
  <c r="I164" i="39"/>
  <c r="J3" i="19" l="1"/>
  <c r="C16" i="15" s="1"/>
  <c r="C29" i="15" s="1"/>
  <c r="I50" i="19"/>
  <c r="J121" i="29" l="1"/>
  <c r="J123" i="29" s="1"/>
  <c r="J125" i="29" s="1"/>
  <c r="J127" i="29" s="1"/>
  <c r="I2" i="29" l="1"/>
  <c r="I127" i="29"/>
  <c r="D28" i="2"/>
  <c r="J30" i="2"/>
  <c r="J32" i="2"/>
  <c r="J34" i="2" s="1"/>
  <c r="J36" i="2" s="1"/>
  <c r="I36" i="2" l="1"/>
  <c r="I2" i="2"/>
  <c r="C6" i="15" s="1"/>
  <c r="C24" i="15" s="1"/>
</calcChain>
</file>

<file path=xl/comments1.xml><?xml version="1.0" encoding="utf-8"?>
<comments xmlns="http://schemas.openxmlformats.org/spreadsheetml/2006/main">
  <authors>
    <author>Win-7</author>
  </authors>
  <commentLis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0901/FTSCY/WS95011
7110953.00
Pembayaran Taufik
TAUFIK HIDAYAT
0000
7,110,953.00
CR
325,942,116.18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 PEND
TRSF E-BANKING CR
1701/FTSCY/WS95011
6218977.00
pembayaran taufik
TAUFIK HIDAYAT
0000
6,218,977.00
CR
63,002,264.18</t>
        </r>
      </text>
    </comment>
    <comment ref="J41" authorId="0">
      <text>
        <r>
          <rPr>
            <b/>
            <sz val="9"/>
            <color indexed="81"/>
            <rFont val="Tahoma"/>
            <charset val="1"/>
          </rPr>
          <t xml:space="preserve"> PEND
TRSF E-BANKING CR
2101/FTSCY/WS95011
5529565.00
Pembayaran Taufik
TAUFIK HIDAYAT
0000
5,529,565.00
CR
103,845,623.18</t>
        </r>
      </text>
    </comment>
    <comment ref="J53" authorId="0">
      <text>
        <r>
          <rPr>
            <b/>
            <sz val="9"/>
            <color indexed="81"/>
            <rFont val="Tahoma"/>
            <charset val="1"/>
          </rPr>
          <t xml:space="preserve"> PEND
TRSF E-BANKING CR
2901/FTSCY/WS95011
6847841.00
Pembayaran Taufik
TAUFIK HIDAYAT
0000
6,847,841.00
CR
52,212,236.18</t>
        </r>
      </text>
    </comment>
    <comment ref="J64" authorId="0">
      <text>
        <r>
          <rPr>
            <b/>
            <sz val="9"/>
            <color indexed="81"/>
            <rFont val="Tahoma"/>
            <family val="2"/>
          </rPr>
          <t xml:space="preserve"> PEND
TRSF E-BANKING CR
0602/FTSCY/WS95011
5425452.00
Pembayaran Taufik
TAUFIK HIDAYAT
0000
5,425,452.00
CR
79,533,428.22</t>
        </r>
      </text>
    </comment>
    <comment ref="J74" authorId="0">
      <text>
        <r>
          <rPr>
            <b/>
            <sz val="9"/>
            <color indexed="81"/>
            <rFont val="Tahoma"/>
            <charset val="1"/>
          </rPr>
          <t xml:space="preserve"> PEND
TRSF E-BANKING CR
1102/FTSCY/WS95011
4098950.00
Pembayaran Taufik
TAUFIK HIDAYAT
0000
4,098,950.00
CR
105,658,834.22</t>
        </r>
      </text>
    </comment>
    <comment ref="J87" authorId="0">
      <text>
        <r>
          <rPr>
            <b/>
            <sz val="9"/>
            <color indexed="81"/>
            <rFont val="Tahoma"/>
            <charset val="1"/>
          </rPr>
          <t xml:space="preserve"> PEND
TRSF E-BANKING CR
1802/FTSCY/WS95011
4323827.00
Pembayaran Taufik
TAUFIK HIDAYAT
0000
4,323,827.00
CR
151,854,189.22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99" authorId="0">
      <text>
        <r>
          <rPr>
            <b/>
            <sz val="9"/>
            <color indexed="81"/>
            <rFont val="Tahoma"/>
            <family val="2"/>
          </rPr>
          <t xml:space="preserve"> PEND
TRSF E-BANKING CR
2502/FTSCY/WS95011
5769275.00
Pembayaran Taufik
TAUFIK HIDAYAT
0000
5,769,275.00
CR
186,260,604.22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2" authorId="0">
      <text>
        <r>
          <rPr>
            <b/>
            <sz val="9"/>
            <color indexed="81"/>
            <rFont val="Tahoma"/>
            <family val="2"/>
          </rPr>
          <t xml:space="preserve"> PEND
TRSF E-BANKING CR
0603/FTSCY/WS95011
5500968.00
Pembayaran Taufik
TAUFIK HIDAYAT
0000
5,500,968.00
CR
186,533,769.88</t>
        </r>
      </text>
    </comment>
    <comment ref="J122" authorId="0">
      <text>
        <r>
          <rPr>
            <b/>
            <sz val="9"/>
            <color indexed="81"/>
            <rFont val="Tahoma"/>
            <charset val="1"/>
          </rPr>
          <t xml:space="preserve"> PEND
TRSF E-BANKING CR
1303/FTSCY/WS95011
7425920.00
Pembayaran Taufik
TAUFIK HIDAYAT
0000
7,425,920.00
CR
241,525,055.88</t>
        </r>
      </text>
    </comment>
  </commentList>
</comments>
</file>

<file path=xl/comments10.xml><?xml version="1.0" encoding="utf-8"?>
<comments xmlns="http://schemas.openxmlformats.org/spreadsheetml/2006/main">
  <authors>
    <author>Win-7</author>
  </authors>
  <commentLis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01/29 95031
ANIP
ANIP SANATA
0000
6,209,913.00
CR
20,060,296.63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02/06 95031
ANIP
ANIP SANATA
0000
165,600.00
CR
109,949,899.01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02/13 95031
ANIP
ANIP SANATA
0000
398,200.00
CR
182,693,179.01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03/05 95031
ANIP
ANIP SANATA
0000
137,038.00
CR
216,338,357.72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03/13 95031
ANIP
ANIP SANATA
0000
101,575.00
CR
328,304,324.72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 02/04
TRSF E-BANKING CR
03/30 95031
DP
ANIP SANATA
0000
4,663,750.00
CR
263,865,764.23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PEND
TRSF E-BANKING CR
04/16 95031
ANIP
ANIP SANATA
0000
4,714,250.00
CR
142,652,160.23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04/23 95031
ANIP
ANIP SANATA
0000
115,088.00
CR
218,104,517.23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PEND
TRSF E-BANKING CR
05/14 95031
ANIP
ANIP SANATA
0000
2,317,732.00
CR
156,414,795.90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 xml:space="preserve"> PEND
TRSF E-BANKING CR
05/21 95031
ANIP
ANIP SANATA
0000
9,112,931.00
CR
256,981,743.90</t>
        </r>
      </text>
    </comment>
    <comment ref="J65" authorId="0">
      <text>
        <r>
          <rPr>
            <b/>
            <sz val="9"/>
            <color indexed="81"/>
            <rFont val="Tahoma"/>
            <family val="2"/>
          </rPr>
          <t xml:space="preserve"> PEND
TRSF E-BANKING CR
05/28 95031
ANIP
ANIP SANATA
0000
433,000.00
CR
384,428,883.90: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05/28 95031
ANIP
ANIP SANATA
0000
2,411,246.00
CR
366,997,656.90</t>
        </r>
      </text>
    </comment>
    <comment ref="J86" authorId="0">
      <text>
        <r>
          <rPr>
            <b/>
            <sz val="9"/>
            <color indexed="81"/>
            <rFont val="Tahoma"/>
            <family val="2"/>
          </rPr>
          <t xml:space="preserve"> PEND
TRSF E-BANKING CR
06/04 95031
ANIP
ANIP SANATA
0000
3,416,597.00
CR
471,038,493.70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 xml:space="preserve"> PEND
TRSF E-BANKING CR
06/11 95031
ANIP
ANIP SANATA
0000
1,154,866.00
CR
80,473,169.70</t>
        </r>
      </text>
    </comment>
    <comment ref="J94" authorId="0">
      <text>
        <r>
          <rPr>
            <b/>
            <sz val="9"/>
            <color indexed="81"/>
            <rFont val="Tahoma"/>
            <family val="2"/>
          </rPr>
          <t xml:space="preserve"> 29/06
TRSF E-BANKING CR
06/29 95031
LCP 567
ANIP SANATA
0998
4,663,750.00
CR
90,898,065.70</t>
        </r>
      </text>
    </comment>
    <comment ref="J115" authorId="0">
      <text>
        <r>
          <rPr>
            <b/>
            <sz val="9"/>
            <color indexed="81"/>
            <rFont val="Tahoma"/>
            <family val="2"/>
          </rPr>
          <t xml:space="preserve"> PEND
TRSF E-BANKING CR
07/17 95031
ANIP
ANIP SANATA
0000
3,378,598.00
CR
124,860,824.68</t>
        </r>
      </text>
    </comment>
    <comment ref="J116" authorId="0">
      <text>
        <r>
          <rPr>
            <b/>
            <sz val="9"/>
            <color indexed="81"/>
            <rFont val="Tahoma"/>
            <family val="2"/>
          </rPr>
          <t xml:space="preserve"> PEND
TRSF E-BANKING CR
07/16 95031
ANIP
ANIP SANATA
0000
4,667,750.00
CR
118,828,336.68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3" authorId="0">
      <text>
        <r>
          <rPr>
            <b/>
            <sz val="9"/>
            <color indexed="81"/>
            <rFont val="Tahoma"/>
            <family val="2"/>
          </rPr>
          <t xml:space="preserve"> PEND
TRSF E-BANKING CR
07/23 95031
ANIP
ANIP SANATA
0000
1,185,866.00
CR
173,852,841.68</t>
        </r>
      </text>
    </comment>
    <comment ref="J128" authorId="0">
      <text>
        <r>
          <rPr>
            <b/>
            <sz val="9"/>
            <color indexed="81"/>
            <rFont val="Tahoma"/>
            <family val="2"/>
          </rPr>
          <t xml:space="preserve"> PEND
TRSF E-BANKING CR
07/30 95031
ANIP
ANIP SANATA
0000
821,190.00
CR
179,842,835.68</t>
        </r>
      </text>
    </comment>
    <comment ref="J133" authorId="0">
      <text>
        <r>
          <rPr>
            <b/>
            <sz val="9"/>
            <color indexed="81"/>
            <rFont val="Tahoma"/>
            <family val="2"/>
          </rPr>
          <t xml:space="preserve"> PEND
TRSF E-BANKING CR
08/06 95031
ANIP
ANIP SANATA
0000
791,190.00
CR
175,108,293.11</t>
        </r>
      </text>
    </comment>
    <comment ref="J148" authorId="0">
      <text>
        <r>
          <rPr>
            <b/>
            <sz val="9"/>
            <color indexed="81"/>
            <rFont val="Tahoma"/>
            <family val="2"/>
          </rPr>
          <t xml:space="preserve"> PEND
TRSF E-BANKING CR
08/13 95031
ANIP
ANIP SANATA
0000
2,462,570.00
CR
244,034,977.11</t>
        </r>
      </text>
    </comment>
    <comment ref="J154" authorId="0">
      <text>
        <r>
          <rPr>
            <b/>
            <sz val="9"/>
            <color indexed="81"/>
            <rFont val="Tahoma"/>
            <family val="2"/>
          </rPr>
          <t xml:space="preserve"> PEND
TRSF E-BANKING CR
08/20 95031
ANIP
ANIP SANATA
0000
5,158,315.00
CR
311,896,661.11</t>
        </r>
      </text>
    </comment>
    <comment ref="J159" authorId="0">
      <text>
        <r>
          <rPr>
            <b/>
            <sz val="9"/>
            <color indexed="81"/>
            <rFont val="Tahoma"/>
            <charset val="1"/>
          </rPr>
          <t xml:space="preserve"> PEND
TRSF E-BANKING CR
09/24 95031
ANIP
ANIP SANATA
0000
940,190.00
CR
224,203,380.99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2" authorId="0">
      <text>
        <r>
          <rPr>
            <b/>
            <sz val="9"/>
            <color indexed="81"/>
            <rFont val="Tahoma"/>
            <charset val="1"/>
          </rPr>
          <t xml:space="preserve"> PEND
TRSF E-BANKING CR
10/08 95031
ANIP
ANIP SANATA
0000
7,621,197.00
CR
296,168,059.71</t>
        </r>
      </text>
    </comment>
    <comment ref="J183" authorId="0">
      <text>
        <r>
          <rPr>
            <b/>
            <sz val="9"/>
            <color indexed="81"/>
            <rFont val="Tahoma"/>
            <charset val="1"/>
          </rPr>
          <t xml:space="preserve">23-Okt TRSF E-BANKING CR 2,331,875.00 CR 441,467,993.71
 10/23 95031   
 DP LCP   
 ANIP SANATA   
</t>
        </r>
      </text>
    </comment>
    <comment ref="J187" authorId="0">
      <text>
        <r>
          <rPr>
            <b/>
            <sz val="9"/>
            <color indexed="81"/>
            <rFont val="Tahoma"/>
            <charset val="1"/>
          </rPr>
          <t xml:space="preserve"> PEND
TRSF E-BANKING CR
11/05 95031
ANIP
ANIP SANATA
0000
2,862,139.00
CR
510,202,769.53</t>
        </r>
      </text>
    </comment>
    <comment ref="J194" authorId="0">
      <text>
        <r>
          <rPr>
            <b/>
            <sz val="9"/>
            <color indexed="81"/>
            <rFont val="Tahoma"/>
            <charset val="1"/>
          </rPr>
          <t xml:space="preserve"> PEND
TRSF E-BANKING CR
11/12 95031
ANIP
ANIP SANATA
0000
1,172,866.00
CR
251,293,092.53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5" authorId="0">
      <text>
        <r>
          <rPr>
            <b/>
            <sz val="9"/>
            <color indexed="81"/>
            <rFont val="Tahoma"/>
            <charset val="1"/>
          </rPr>
          <t xml:space="preserve"> PEND
TRSF E-BANKING CR
11/19 95031
ANIP
ANIP SANATA
0000
1,748,218.00
CR
242,424,265.53</t>
        </r>
      </text>
    </comment>
    <comment ref="J217" authorId="0">
      <text>
        <r>
          <rPr>
            <b/>
            <sz val="9"/>
            <color indexed="81"/>
            <rFont val="Tahoma"/>
            <charset val="1"/>
          </rPr>
          <t xml:space="preserve"> PEND
TRSF E-BANKING CR
11/28 95031
ANIP
ANIP SANATA
0000
6,132,343.00
CR
285,383,523.53</t>
        </r>
      </text>
    </comment>
    <comment ref="J223" authorId="0">
      <text>
        <r>
          <rPr>
            <b/>
            <sz val="9"/>
            <color indexed="81"/>
            <rFont val="Tahoma"/>
            <charset val="1"/>
          </rPr>
          <t xml:space="preserve"> PEND
TRSF E-BANKING CR
12/17 95031
ANIP
ANIP SANATA
0000
6,567,690.00
CR
412,540,336.92</t>
        </r>
      </text>
    </comment>
    <comment ref="J227" authorId="0">
      <text>
        <r>
          <rPr>
            <b/>
            <sz val="9"/>
            <color indexed="81"/>
            <rFont val="Tahoma"/>
            <charset val="1"/>
          </rPr>
          <t xml:space="preserve"> PEND
TRSF E-BANKING CR
01/21 95031
ANIP
ANIP SANATA
0000
6,235,014.00
CR
94,952,733.18</t>
        </r>
      </text>
    </comment>
    <comment ref="J228" authorId="0">
      <text>
        <r>
          <rPr>
            <b/>
            <sz val="9"/>
            <color indexed="81"/>
            <rFont val="Tahoma"/>
            <charset val="1"/>
          </rPr>
          <t xml:space="preserve"> PEND
TRSF E-BANKING CR
01/28 95031
ANIP
ANIP SANATA
0000
121,075.00
CR
43,765,604.18</t>
        </r>
      </text>
    </comment>
    <comment ref="J231" authorId="0">
      <text>
        <r>
          <rPr>
            <b/>
            <sz val="9"/>
            <color indexed="81"/>
            <rFont val="Tahoma"/>
            <family val="2"/>
          </rPr>
          <t xml:space="preserve"> PEND
TRSF E-BANKING CR
03/04 95031
ANIP
ANIP SANATA
0000
519,955.00
CR
170,292,216.88</t>
        </r>
      </text>
    </comment>
    <comment ref="J234" authorId="0">
      <text>
        <r>
          <rPr>
            <b/>
            <sz val="9"/>
            <color indexed="81"/>
            <rFont val="Tahoma"/>
            <charset val="1"/>
          </rPr>
          <t xml:space="preserve"> PEND
TRSF E-BANKING CR
03/11 95031
ANIP
ANIP SANATA
0000
3,214,685.00
CR
235,792,153.88</t>
        </r>
      </text>
    </comment>
  </commentList>
</comments>
</file>

<file path=xl/comments11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20/02 WSID:145F1
AGUS ANDRIANTO
0000
1,746,000.00
CR
218,645,498.01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02/03 WSID:145F1
AGUS ANDRIANTO
0000
3,830,000.00
CR
241,348,180.72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12/03 WSID:Z95B1
AGUS ANDRIANTO
0000
4,651,000.00
CR
316,915,308.72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23/03 WSID:145F1
AGUS ANDRIANTO
0000
3,898,000.00
CR
200,555,517.72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03/04 WSID:Z95A1
AGUS ANDRIANTO
0000
3,650,000.00
CR
204,997,585.23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13/04 WSID:145F1
AGUS ANDRIANTO
0000
5,573,000.00
CR
121,459,272.23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PEND
TRSF E-BANKING CR
23/04 WSID:145F1
AGUS ANDRIANTO
0000
4,064,000.00
CR
222,168,517.23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02/05 WSID:145F1
AGUS ANDRIANTO
0000
2,997,000.00
CR
224,664,080.90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:12/05
12/05 WSID:Z95A1
AGUS ANDRIANTO
0000
4,495,000.00
CR
124,837,523.90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24/05 WSID:145F1
AGUS ANDRIANTO
0000
4,680,000.00
CR
310,161,375.90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:02/06
02/06 WSID:06211
AGUS ANDRIANTO
0000
3,471,000.00
CR
416,664,388.70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PEND
TRSF E-BANKING CR
08/08 WSID:145F1
AGUS ANDRIANTO
0000
1,088,000.00
CR
201,608,850.11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:19/08
19/08 WSID:145F1
AGUS ANDRIANTO
0000
2,136,000.00
CR
303,104,495.11</t>
        </r>
      </text>
    </comment>
    <comment ref="J24" authorId="0">
      <text>
        <r>
          <rPr>
            <b/>
            <sz val="9"/>
            <color indexed="81"/>
            <rFont val="Tahoma"/>
            <charset val="1"/>
          </rPr>
          <t xml:space="preserve"> PEND
TRSF E-BANKING CR
30/08 WSID:351V1
AGUS ANDRIANTO
0000
1,650,000.00
CR
183,439,123.11</t>
        </r>
      </text>
    </comment>
    <comment ref="J25" authorId="0">
      <text>
        <r>
          <rPr>
            <b/>
            <sz val="9"/>
            <color indexed="81"/>
            <rFont val="Tahoma"/>
            <charset val="1"/>
          </rPr>
          <t xml:space="preserve"> 17/10
TRSF E-BANKING CR
10/17 95031
AGUS ANDRIANTO
0000
4,005,000.00
CR
396,000,976.71</t>
        </r>
      </text>
    </comment>
    <comment ref="J26" authorId="0">
      <text>
        <r>
          <rPr>
            <b/>
            <sz val="9"/>
            <color indexed="81"/>
            <rFont val="Tahoma"/>
            <charset val="1"/>
          </rPr>
          <t xml:space="preserve"> PEND
TRSF E-BANKING CR
10/28 95031
AGUS ANDRIANTO
0000
2,580,000.00
CR
494,673,824.71</t>
        </r>
      </text>
    </comment>
    <comment ref="J27" authorId="0">
      <text>
        <r>
          <rPr>
            <b/>
            <sz val="9"/>
            <color indexed="81"/>
            <rFont val="Tahoma"/>
            <charset val="1"/>
          </rPr>
          <t xml:space="preserve"> PEND
TRSF E-BANKING CR
11/10 95031
AGUS ANDRIANTO
0000
2,155,000.00
CR
238,589,448.53</t>
        </r>
      </text>
    </comment>
    <comment ref="J28" authorId="0">
      <text>
        <r>
          <rPr>
            <b/>
            <sz val="9"/>
            <color indexed="81"/>
            <rFont val="Tahoma"/>
            <charset val="1"/>
          </rPr>
          <t xml:space="preserve"> PEND
TRSF E-BANKING CR
11/19 95031
AGUS ANDRIANTO
0000
3,240,000.00
CR
240,676,047.53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9" authorId="0">
      <text>
        <r>
          <rPr>
            <b/>
            <sz val="9"/>
            <color indexed="81"/>
            <rFont val="Tahoma"/>
            <charset val="1"/>
          </rPr>
          <t xml:space="preserve"> PEND
TRSF E-BANKING CR
11/30 95031
AGUS ANDRIANTO
0000
3,275,000.00
CR
289,556,515.53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PEND
TRSF E-BANKING CR
12/10 95031
AGUS ANDRIANTO
0000
1,590,000.00
CR
318,745,282.92</t>
        </r>
      </text>
    </comment>
    <comment ref="J31" authorId="0">
      <text>
        <r>
          <rPr>
            <b/>
            <sz val="9"/>
            <color indexed="81"/>
            <rFont val="Tahoma"/>
            <charset val="1"/>
          </rPr>
          <t xml:space="preserve"> PEND
TRSF E-BANKING CR
12/17 95031
AGUS ANDRIANTO
0000
2,535,000.00
CR
387,798,679.92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PEND
TRSF E-BANKING CR
12/27 95031
AGUS ANDRIANTO
0000
2,800,000.00
CR
436,756,252.92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 PEND
TRSF E-BANKING CR
01/08 95031
AGUS ANDRIANTO
0000
2,190,000.00
CR
308,168,431.18</t>
        </r>
      </text>
    </comment>
    <comment ref="J34" authorId="0">
      <text>
        <r>
          <rPr>
            <b/>
            <sz val="9"/>
            <color indexed="81"/>
            <rFont val="Tahoma"/>
            <charset val="1"/>
          </rPr>
          <t>PEND
TRSF E-BANKING CR
01/21 95031
AGUS ANDRIANTO
0000
1,291,000.00
CR
88,529,719.18</t>
        </r>
      </text>
    </comment>
    <comment ref="J35" authorId="0">
      <text>
        <r>
          <rPr>
            <b/>
            <sz val="9"/>
            <color indexed="81"/>
            <rFont val="Tahoma"/>
            <charset val="1"/>
          </rPr>
          <t xml:space="preserve"> PEND
TRSF E-BANKING CR
02/01 95031
AGUS ANDRIANTO
0000
2,415,000.00
CR
51,850,643.22</t>
        </r>
      </text>
    </comment>
    <comment ref="J36" authorId="0">
      <text>
        <r>
          <rPr>
            <b/>
            <sz val="9"/>
            <color indexed="81"/>
            <rFont val="Tahoma"/>
            <charset val="1"/>
          </rPr>
          <t xml:space="preserve"> PEND
TRSF E-BANKING CR
02/10 95031
AGUS ANDRIANTO
0000
587,000.00
CR
102,670,613.22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37" authorId="0">
      <text>
        <r>
          <rPr>
            <b/>
            <sz val="9"/>
            <color indexed="81"/>
            <rFont val="Tahoma"/>
            <charset val="1"/>
          </rPr>
          <t xml:space="preserve"> PEND
TRSF E-BANKING CR
03/03 95031
AGUS ANDRIANTO
0000
1,392,000.00
CR
164,524,726.88</t>
        </r>
      </text>
    </comment>
    <comment ref="J38" authorId="0">
      <text>
        <r>
          <rPr>
            <b/>
            <sz val="9"/>
            <color indexed="81"/>
            <rFont val="Tahoma"/>
            <charset val="1"/>
          </rPr>
          <t xml:space="preserve"> PEND
TRSF E-BANKING CR
03/13 95031
AGUS ANDRIANTO
0000
875,000.00
CR
237,694,051.88</t>
        </r>
      </text>
    </comment>
  </commentList>
</comments>
</file>

<file path=xl/comments12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28/03/18  SETORAN TANPA BUKU 4409351 2111 SA Cash Dep NoBook
  9.000.000,00  365.985.392,00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20/04/18  SETORAN TANPA BUKU
  6.300.000,00  433.521.714,00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30/04/18  SETORAN TANPA BUKU
  6.000.000,00  527.690.159,00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11/05/18  SETORAN TANPA BUKU
  6.000.000,00  201.498.856,00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18/05/18  SETORAN TANPA BUKU
  1.900.000,00  227.585.436,00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10/07/18  SETORAN TANPA BUKU
  4.057.176,00  131.715.637,00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18/07/18  SETORAN TANPA BUKU
  4.000.000,00  164.980.479,00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19/07/18  SETORAN TANPA BUKU
  1.000.000,00  165.179.729,00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>31/07/18  TRANSFER EDC RIKA RESTIANA TO ABDUL RAHMAN FROM135501000848531 TO400301000897500EDC
  5.000.000,00  161.040.662,00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09/08/18  SETORAN TANPA BUKU
  5.000.000,00  154.373.893,00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15/08/18  SETORAN TANPA BUKU BP IMAT-400301000897500
  2.000.000,00  160.884.282,00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20/08/18  SETORAN TANPA BUKU BP IMAT AS-400301000897500
  5.000.000,00  166.409.272,00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>29/08/18  SETORAN TANPA BUKU BP IMAT AS-400301000897500
  4.000.000,00  117.639.193,00</t>
        </r>
      </text>
    </comment>
    <comment ref="J40" authorId="0">
      <text>
        <r>
          <rPr>
            <b/>
            <sz val="9"/>
            <color indexed="81"/>
            <rFont val="Tahoma"/>
            <charset val="1"/>
          </rPr>
          <t>17/09/18  SETORAN TANPA BUKU
  4.000.000,00  82.323.452,00</t>
        </r>
      </text>
    </comment>
    <comment ref="J44" authorId="0">
      <text>
        <r>
          <rPr>
            <b/>
            <sz val="9"/>
            <color indexed="81"/>
            <rFont val="Tahoma"/>
            <charset val="1"/>
          </rPr>
          <t xml:space="preserve">27/09/2018 SETORAN TANPA BUKU 4409051 2111 SA Cash Dep NoBook  2.100.000,00 91.244.334,00
</t>
        </r>
      </text>
    </comment>
    <comment ref="J45" authorId="0">
      <text>
        <r>
          <rPr>
            <b/>
            <sz val="9"/>
            <color indexed="81"/>
            <rFont val="Tahoma"/>
            <charset val="1"/>
          </rPr>
          <t xml:space="preserve">
27/09/2018 SETORAN TANPA BUKU 4409051 2111 SA Cash Dep NoBook  2.000.000,00 93.244.334,00</t>
        </r>
      </text>
    </comment>
    <comment ref="J46" authorId="0">
      <text>
        <r>
          <rPr>
            <b/>
            <sz val="9"/>
            <color indexed="81"/>
            <rFont val="Tahoma"/>
            <charset val="1"/>
          </rPr>
          <t>07/10/18  TRANSFER EDCSETOR#5016474090 400301000897500#8644 STR#01000897500 TRX#9418644EDC08521041
  4.000.000,00  99.077.534,00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52" authorId="0">
      <text>
        <r>
          <rPr>
            <b/>
            <sz val="9"/>
            <color indexed="81"/>
            <rFont val="Tahoma"/>
            <charset val="1"/>
          </rPr>
          <t>17/10/18  TRANSFER EDCSETOR#5016474090 400301000897500#7473 STR#01000897500 TRX#9337473EDC08521041
  4.000.000,00  57.969.593,00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>27/10/18  TRANSFER EDCSETOR#5016474090 400301000897500#5119
  4.000.000,00  41.496.123,00</t>
        </r>
      </text>
    </comment>
    <comment ref="J56" authorId="0">
      <text>
        <r>
          <rPr>
            <b/>
            <sz val="9"/>
            <color indexed="81"/>
            <rFont val="Tahoma"/>
            <charset val="1"/>
          </rPr>
          <t>07/11/18  SETORAN TANPA BUKU
  3.000.000,00  5.823.268,00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58" authorId="0">
      <text>
        <r>
          <rPr>
            <b/>
            <sz val="9"/>
            <color indexed="81"/>
            <rFont val="Tahoma"/>
            <charset val="1"/>
          </rPr>
          <t>17/11/18  TRANSFER EDCSETOR#5016474090 400301000897500#9304
  4.000.000,00  20.644.495,00</t>
        </r>
      </text>
    </comment>
    <comment ref="J62" authorId="0">
      <text>
        <r>
          <rPr>
            <b/>
            <sz val="9"/>
            <color indexed="81"/>
            <rFont val="Tahoma"/>
            <family val="2"/>
          </rPr>
          <t>27/11/18  SETORAN TANPA BUKU
  6.000.000,00  30.901.033,00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5" authorId="0">
      <text>
        <r>
          <rPr>
            <b/>
            <sz val="9"/>
            <color indexed="81"/>
            <rFont val="Tahoma"/>
            <charset val="1"/>
          </rPr>
          <t>07/12/18  TRANSFER EDCSETOR#5016474090 400301000897500#9627
  4.000.000,00  28.558.825,00</t>
        </r>
      </text>
    </comment>
    <comment ref="J68" authorId="0">
      <text>
        <r>
          <rPr>
            <b/>
            <sz val="9"/>
            <color indexed="81"/>
            <rFont val="Tahoma"/>
            <charset val="1"/>
          </rPr>
          <t>07/12/18  TRANSFER EDCSETOR#5016474090 400301000897500#9627
  4.000.000,00  28.558.825,00</t>
        </r>
      </text>
    </comment>
    <comment ref="J70" authorId="0">
      <text>
        <r>
          <rPr>
            <b/>
            <sz val="9"/>
            <color indexed="81"/>
            <rFont val="Tahoma"/>
            <charset val="1"/>
          </rPr>
          <t>15/12/18  TRANSFER EDCSETOR#5016474090 400301000897500#8716
  3.000.000,00  12.416.432,00</t>
        </r>
      </text>
    </comment>
    <comment ref="J74" authorId="0">
      <text>
        <r>
          <rPr>
            <b/>
            <sz val="9"/>
            <color indexed="81"/>
            <rFont val="Tahoma"/>
            <charset val="1"/>
          </rPr>
          <t>24/12/18  TRANSFER EDCSETOR#5016474090 400301000897500#8561
  9.000.000,00  11.360.834,00</t>
        </r>
      </text>
    </comment>
    <comment ref="J76" authorId="0">
      <text>
        <r>
          <rPr>
            <b/>
            <sz val="9"/>
            <color indexed="81"/>
            <rFont val="Tahoma"/>
            <charset val="1"/>
          </rPr>
          <t>04/01/19  SETORAN TANPA BUKU
  4.000.000,00  8.597.192,00</t>
        </r>
      </text>
    </comment>
    <comment ref="J81" authorId="0">
      <text>
        <r>
          <rPr>
            <b/>
            <sz val="9"/>
            <color indexed="81"/>
            <rFont val="Tahoma"/>
            <charset val="1"/>
          </rPr>
          <t>14/01/19  SETORAN TANPA BUKU
  3.500.000,00  40.969.225,00</t>
        </r>
      </text>
    </comment>
    <comment ref="J84" authorId="0">
      <text>
        <r>
          <rPr>
            <b/>
            <sz val="9"/>
            <color indexed="81"/>
            <rFont val="Tahoma"/>
            <family val="2"/>
          </rPr>
          <t>24/01/19  SETORAN TANPA BUKU IMAT-400301000897500
  8.000.000,00  19.387.232,00</t>
        </r>
      </text>
    </comment>
    <comment ref="J86" authorId="0">
      <text>
        <r>
          <rPr>
            <b/>
            <sz val="9"/>
            <color indexed="81"/>
            <rFont val="Tahoma"/>
            <charset val="1"/>
          </rPr>
          <t>04/02/19  SETORAN TANPA BUKU
  5.000.000,00  8.463.105,00</t>
        </r>
      </text>
    </comment>
    <comment ref="J88" authorId="0">
      <text>
        <r>
          <rPr>
            <b/>
            <sz val="9"/>
            <color indexed="81"/>
            <rFont val="Tahoma"/>
            <family val="2"/>
          </rPr>
          <t>14/02/19  SETORAN TANPA BUKU IMAT AS-400301000897500 T:4409351:NEWBRINETSWEB
  1.000.000,00  4.562.174,00</t>
        </r>
      </text>
    </comment>
    <comment ref="J90" authorId="0">
      <text>
        <r>
          <rPr>
            <b/>
            <sz val="9"/>
            <color indexed="81"/>
            <rFont val="Tahoma"/>
            <family val="2"/>
          </rPr>
          <t>25/02/19  SETORAN TANPA BUKU IMAT-400301000897500
  18.000.000,00  36.005.337,80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>06/03/19  SETORAN TANPA BUKU IMAT-400301000897500
  7.000.000,00  54.060.237,80</t>
        </r>
      </text>
    </comment>
    <comment ref="J96" authorId="0">
      <text>
        <r>
          <rPr>
            <b/>
            <sz val="9"/>
            <color indexed="81"/>
            <rFont val="Tahoma"/>
            <charset val="1"/>
          </rPr>
          <t>14/03/19  SETORAN TANPA BUKU IMAT AS-400301000897500
  3.000.000,00  63.402.296,80</t>
        </r>
      </text>
    </comment>
  </commentList>
</comments>
</file>

<file path=xl/comments13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29/10/2018  SA Cash Dep NoBook
FEBRIAN
ABDUL RAHMAN
 0,00  600.000,00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05/11/2018  SA Cash Dep NoBook
FEBRIAN
ABDUL RAHMAN
 0,00  800.000,00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13/11/2018  SA Cash Dep NoBook
FEBRIAN
ABDUL RAHMAN
 0,00  430.000,00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21/11/2018  SA Cash Dep NoBook
ABDUL RAHMAN
 0,00  500.000,00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27/11/2018  SA Cash Dep NoBook
FEBRIAN
ABDUL RAHMAN
 0,00  400.000,00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11/12/2018  SA Cash Dep NoBook
ABDUL RAHMAN
 0,00  500.000,00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07/01/2019  SA Cash Dep NoBook
FEBRIAN
ABDUL RAHMAN
 0,00  445.000,00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15/01/2019  SA Cash Dep NoBook
FEBRIAN
ABDUL RAHMAN
 0,00  200.000,00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23/01/2019  SA Cash Dep NoBook
FEBRIAN
ABDUL RAHMAN
 0,00  200.000,00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29/01/2019  SA Cash Dep NoBook
FEBRIAN
ABDUL RAHMAN
 0,00  1.000.000,00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07/02/2019  SA Cash Dep NoBook
FEBRIAN
ABDUL RAHMAN
 0,00  1.519.000,00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12/02/2019  SA Cash Dep NoBook
FEBRIAN
ABDUL RAHMAN
 0,00  2.000.000,00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15/02/2019  SA Cash Dep NoBook
FEBRIAN
ABDUL RAHMAN
 0,00  800.000,00</t>
        </r>
      </text>
    </comment>
    <comment ref="J31" authorId="0">
      <text>
        <r>
          <rPr>
            <b/>
            <sz val="9"/>
            <color indexed="81"/>
            <rFont val="Tahoma"/>
            <charset val="1"/>
          </rPr>
          <t>19/02/2019  SA Cash Dep NoBook
FEBRIAN
ABDUL RAHMAN
 0,00  1.600.000,00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>22/02/2019  SA Cash Dep NoBook
FEBRIAN
ABDUL RAHMAN
 0,00  900.000,00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27/02/2019  SA Cash Dep NoBook
ABDUL RAHMAN
 0,00  800.000,00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06/03/2019  SA Cash Dep NoBook
FEBRIAN
ABDUL RAHMAN
 0,00  700.000,00</t>
        </r>
      </text>
    </comment>
    <comment ref="J37" authorId="0">
      <text>
        <r>
          <rPr>
            <b/>
            <sz val="9"/>
            <color indexed="81"/>
            <rFont val="Tahoma"/>
            <charset val="1"/>
          </rPr>
          <t>13/03 
SA Cash Dep NoBook FEBRIAN ABDUL RAHMAN
 - 1,100,000.00</t>
        </r>
      </text>
    </comment>
  </commentList>
</comments>
</file>

<file path=xl/comments14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SETORAN VIA CDM
17/04 WSID:Z2LV1 NURDIN
0998
1,850,000.00
CR
151,599,600.23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 PEND
SETORAN VIA CDM
17/04 WSID:Z2LV1 NURDIN
0998
2,500,000.00
CR
154,099,600.23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PEND
SETORAN VIA CDM
17/04 WSID:Z2LV1 NURDIN
0998
250,000.00
CR
154,349,600.23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17/04 WSID:Z79F1
NURDIN
0000
163,000.00
CR
154,910,051.23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SETORAN VIA CDM
TANGGAL :28/04 28/04 WSID:Z2LV1 NURDIN
0998
4,550,000.00
CR
256,323,470.23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SETORAN VIA CDM
TANGGAL :28/04 28/04 WSID:Z2LV1 NURDIN
0998
1,150,000.00
CR
257,473,470.23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:28/04
28/04 WSID:Z2LV1
NURDIN
0000
82,000.00
CR
257,555,470.23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07/05
TRSF E-BANKING CR
07/05 WSID:Z2LV1
NURDIN
0000
4,873,000.00
CR
174,917,624.90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16/05
TRSF E-BANKING CR
16/05 WSID:Z2LV1
NURDIN
0000
5,864,000.00
CR
209,897,833.90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:26/05
26/05 WSID:Z2LU1
NURDIN
0000
3,594,000.00
CR
359,309,371.90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SWITCHING CR
TANGGAL :10/06 TRANSFER DR 002 SURAMIN 9823-RSIA P
0998
3,778,000.00
CR
151,854,546.70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10/07 WSID:Z2LU1
NURDIN
0000
2,572,000.00
CR
66,437,237.68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 PEND
TRSF E-BANKING CR
19/07 WSID:344K1
NURDIN
0000
648,000.00
CR
148,393,010.68</t>
        </r>
      </text>
    </comment>
    <comment ref="J21" authorId="0">
      <text>
        <r>
          <rPr>
            <b/>
            <sz val="9"/>
            <color indexed="81"/>
            <rFont val="Tahoma"/>
            <charset val="1"/>
          </rPr>
          <t xml:space="preserve"> PEND
TRSF E-BANKING CR
06/09 WSID:Z2LU1
NURDIN
0000
307,000.00
CR
190,973,766.99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03/09
TRSF E-BANKING CR
09/03 720R1
NURDIN
0000
433,000.00
CR
165,329,160.99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3" authorId="0">
      <text>
        <r>
          <rPr>
            <b/>
            <sz val="9"/>
            <color indexed="81"/>
            <rFont val="Tahoma"/>
            <charset val="1"/>
          </rPr>
          <t xml:space="preserve"> PEND
TRSF E-BANKING CR
19/12 WSID:Z2LV1
NURDIN
0000
1,122,500.00
CR
409,232,277.92</t>
        </r>
      </text>
    </comment>
    <comment ref="J24" authorId="0">
      <text>
        <r>
          <rPr>
            <b/>
            <sz val="9"/>
            <color indexed="81"/>
            <rFont val="Tahoma"/>
            <charset val="1"/>
          </rPr>
          <t xml:space="preserve"> PEND
TRSF E-BANKING CR
TANGGAL :05/01
05/01 WSID:Z6ZN1
NURDIN
0000
835,000.00
CR
295,537,737.18</t>
        </r>
      </text>
    </comment>
    <comment ref="J26" authorId="0">
      <text>
        <r>
          <rPr>
            <b/>
            <sz val="9"/>
            <color indexed="81"/>
            <rFont val="Tahoma"/>
            <charset val="1"/>
          </rPr>
          <t xml:space="preserve"> PEND
TRSF E-BANKING CR
01/18 95031
PEMBAYARAN AZALEA
ADI DAMAR ISMANDA
0000
557,225.00
CR
64,953,405.18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PEND
TRSF E-BANKING CR
02/07 95031
PEMBAYARAN AZALEA
ADI DAMAR ISMANDA
0000
711,838.00
CR
84,861,878.22</t>
        </r>
      </text>
    </comment>
    <comment ref="J29" authorId="0">
      <text>
        <r>
          <rPr>
            <b/>
            <sz val="9"/>
            <color indexed="81"/>
            <rFont val="Tahoma"/>
            <charset val="1"/>
          </rPr>
          <t xml:space="preserve"> PEND
TRSF E-BANKING CR
02/22 95031
PT. AZALEA
ADI DAMAR ISMANDA
0000
493,324.00
CR
154,380,259.22</t>
        </r>
      </text>
    </comment>
    <comment ref="J30" authorId="0">
      <text>
        <r>
          <rPr>
            <b/>
            <sz val="9"/>
            <color indexed="81"/>
            <rFont val="Tahoma"/>
            <charset val="1"/>
          </rPr>
          <t xml:space="preserve"> PEND
TRSF E-BANKING CR
03/08 95031
AZALEA TGL 22 FEB
ADI DAMAR ISMANDA
0000
2,018,564.00
CR
192,820,703.88</t>
        </r>
      </text>
    </comment>
    <comment ref="J31" authorId="0">
      <text>
        <r>
          <rPr>
            <b/>
            <sz val="9"/>
            <color indexed="81"/>
            <rFont val="Tahoma"/>
            <charset val="1"/>
          </rPr>
          <t xml:space="preserve"> PEND
TRSF E-BANKING CR
03/08 95031
AZALEA 7 MARET
ADI DAMAR ISMANDA
0000
169,838.00
CR
190,802,139.88</t>
        </r>
      </text>
    </comment>
  </commentList>
</comments>
</file>

<file path=xl/comments15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09/05
SETORAN VIA CDM
TANGGAL :07/05 0705 WSID:Z19F1 8800844909 IDR NINA KOMARIAH
0998
1,400,000.00
CR
91,512,376.74
09/05
SETORAN VIA CDM
TANGGAL :07/05 0705 WSID:Z19F1 8800844909 IDR NINA KOMARIAH
0998
200,000.00
CR
91,712,376.74
09/05
SETORAN VIA CDM
TANGGAL :07/05 0705 WSID:Z19F1 8800844909 IDR NINA KOMARIAH
0998
250,000.00
CR
91,962,376.74
09/05
TRSF E-BANKING CR
TANGGAL :07/05
07/05 WSID:Z19F1
NINA KOMARIAH
0000
50,000.00
CR
92,012,376.74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11 MEI 2016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PEND
SWITCHING CR
TRANSFER DR 009 IBU MASBUBAH KL PARUNG 2
0998
2,400,000.00
CR
210,689,684.74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C16009436  Titipan Pembayaran (K)  May 21 '16 19:19  2.500.000   Kas Besar  Dani Darmawan  Sesuai Faktur   Titipan Pembayaran a/n Ibu Imas Parung Bogor Rp. 2.500.000 ID Opex 160083952 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3,510,000.00
CR
193,415,807.74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GRUTTY CIBA
0998
5,000,000.00
CR
34,293,224.57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3,000,000.00
CR
164,227,522.57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C16011205  Titipan Pembayaran (K)  Jun 22 '16 12:16  1.488.000   Kas Besar  Gugun  Sesuai Faktur   Pembayaran pelanggan a/n Imas Parung bogor Rp. 1.488.000 ID 160086869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C16011231  Titipan Pembayaran (K)  Jun 22 '16 15:18  1.000.000   Kas Besar  Gugun  Sesuai Faktur   Pembayaran pelanggan a/n Imas Parung Bogor Rp. 1.000.000 &gt; ID 160089125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2,500,000.00
CR
335,205,172.15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 C16012235  Titipan Pembayaran (K)  Jul 30 '16 16:37  1.863.500   Kas Besar  Dewi Rosdiana  Sesuai Faktur   Sisa Pembayaran Pelanggan a/n Ibu Imas Parung ID Opex 160090979 dan 160089125 Rp. 1.863.500  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C16012238  Titipan Pembayaran (K)  Jul 30 '16 17:50  1.000.000   Kas Besar  Dewi Rosdiana  Sesuai Faktur   Titipan Pembayaran Tunai Pembelanjaan a/n Ibu mas Parung ID Opex 160092409 Rp. 1.000.000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 C16012829  Titipan Pembayaran (K)  Aug 14 '16 19:06  1.825.400   Kas Besar  Imam Maulana  Sesuai Faktur   Titipan pembayaran a.n Ibu Imas - Parung Bogor Rp 1.825.400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C16013285  Titipan Pembayaran (K)  Aug 25 '16 17:33  2.000.000   Kas Besar  Dewi Rosdiana  Sesuai Faktur   Titip Pembayaran Pelanggan via Tunai a/n Imas Parung Rp. 2.000.000  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 xml:space="preserve">  C16013631  Titipan Pembayaran (K)  Sep 02 '16 19:27  2.000.000   Kas Besar  Dewi Rosdiana  Sesuai Faktur   Titipan Tunai Pemabayaran Pelanggan a/n Imas Parung Bogor Rp. 2.000.000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2,600,000.00
CR
174,457,168.26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 C16014704  Titipan Pembayaran (K)  Sep 24 '16 15:55  2.000.000   Kas Besar  Gugun Gunawan  Sesuai Faktur   Titip pembayaran a/n Imas Parung Bogor Rp. 2.000.000 ID 160097892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C16015199  Titipan Pembayaran (K)  Oct 04 '16 18:28  2.000.000   Kas Besar  Roni Setiadi  Sesuai Faktur   Titip Bayar Pelanggan a/n Imas Parung Rp. 2.000.000 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 xml:space="preserve">C16016221  Titipan Pembayaran (K)  Oct 24 '16 18:25  1.500.000   Kas Besar  Annisa Zahirah  Sesuai Faktur   Titip bayar Pelanggan a/n Ibu Imas Rp. 1.500.000 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 C16017077  Titipan Pembayaran (K)  Nov 10 '16 16:21  1.000.000   Kas Besar  Annisa Zahirah  Sesuai Faktur   Titip Uang a/n Imas Parung Rp 1.000.000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 C16018739  Titipan Pembayaran (K)  Dec 20 '16 17:43  2.000.000   Kas Besar  Annisa Zahirah  Sesuai Faktur   Titip pembayaran a/n Imas Parung Rp 2.000.000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24/04/17  TRANSFER ATM MASBUBAH TO ABDUL RAHMAN
  200.000,00  318.935.590,00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30/08
SWITCHING CR
TRANSFER DR 009 SDRI SRI RAHMAWATKL PARUNG 2
0998
1,050,000.00
CR
71,696,285.12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PEND
SWITCHING CR
TANGGAL :10/09 TRANSFER DR 002 MASBUBAH 0812-UNIT P
0998
1,200,000.00
CR
24,653,397.90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>29/09/17  TRANSFER ATM MASBUBAH TO ABDUL RAHMAN FROM081201044144532 TO400301000897500ATM
  800.000,00  203.552.110,00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14/04/16  TRANSFER ATM SOFYA TO ABDUL RAHMAN
  5.500.000,00  26.542.076,00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25/04/16  TRANSFER ATM SOFYA TO ABDUL RAHMAN
  15.000.000,00  51.008.003,00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13/05/16  TRANSFER ATM SOFYA TO ABDUL RAHMAN
  23.000.000,00  124.333.575,00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25/05/16  TRANSFER ATM SOFYA TO ABDUL RAHMAN
  20.000.000,00  197.939.214,00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03/06/16  TRANSFER ATM SOFYA TO ABDUL RAHMAN
  25.000.000,00  168.626.118,00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14/06/16  TRANSFER ATM SOFYA TO ABDUL RAHMAN
  45.000.000,00  276.559.304,00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25/06/16  TRANSFER ATM SOFYA TO ABDUL RAHMAN
  22.000.000,00  324.356.042,00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01/07/16  TRANSFER ATM SOFYA TO ABDUL RAHMAN
  5.000.000,00  335.571.694,00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23/08/16  TRANSFER ATM SOFYA TO ABDUL RAHMAN
  14.000.000,00  415.217.862,00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05/09/16  TRANSFER ATM SOFYA TO ABDUL RAHMAN
  10.000.000,00  463.165.066,00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>23/09/16  TRANSFER ATM SOFYA TO ABDUL RAHMAN
  15.000.000,00  505.367.663,00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03/10/16  TRANSFER ATM SOFYA TO ABDUL RAHMAN
  8.000.000,00  531.223.192,00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25/10/16  TRANSFER ATM SOFYA TO ABDUL RAHMAN
  12.000.000,00  595.021.718,00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15/11/16  TRANSFER ATM SOFYA TO ABDUL RAHMAN
  7.000.000,00  894.123.890,00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03/12/16  TRANSFER ATM SOFYA TO ABDUL RAHMAN
  4.000.000,00  572.012.534,00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17/05/17  TRANSAKSI KREDIT DARI BANK LAIN 5221848002104291#000000304577#ATM #TRFHM
  6.000.000,00  368.933.667,00: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>28/05/17  TRANSFER ATM SOFYA TO ABDUL RAHMAN FROM112701000095563 TO400301000897500ATM
  4.500.000,00  427.330.547,00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>05/06/17  TRANSFER ATM SOFYA TO ABDUL RAHMAN e
  10.000.000,00  478.196.083,00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>21/06/17  TRANSFER ATM SOFYA TO ABDUL RAHMAN FROM112701000095563 TO400301000897500ATM
  2.500.000,00  489.689.916,00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7" authorId="0">
      <text>
        <r>
          <rPr>
            <b/>
            <sz val="9"/>
            <color indexed="81"/>
            <rFont val="Tahoma"/>
            <family val="2"/>
          </rPr>
          <t>17/03/19  TRANSFER FROM723801009190537 TO400301000897500MP
  2.000.000,00  64.317.594,80</t>
        </r>
      </text>
    </comment>
  </commentList>
</comments>
</file>

<file path=xl/comments17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C16012859  Titipan Pembayaran (K)  Aug 15 '16 17:35  2.000.000   Kas Besar  Dewi Rosdiana  Sesuai Faktur   Titipan Pembayaran Pelanggan a/n Jarkasih - Jaya Mandiri Rp. 2.000.000 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C16013284  Titipan Pembayaran (K)  Aug 25 '16 17:33  2.000.000   Kas Besar  Dewi Rosdiana  Sesuai Faktur   Titip Pembayaran Pelanggan via Tunai a/n Pak Jarkasih Rp. 2.000.000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C16013806  Titipan Pembayaran (K)  Sep 06 '16 18:15  3.500.000   Kas Besar  Dewi Rosdiana  Sesuai Faktur   Titip Tunai Pembayaran Pelanggan a/n Jarkasih (Berkah Mandiri) Rp. 3.500.000 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C16014524  Titipan Pembayaran (K)  Sep 22 '16 09:18  2.000.000   Kas Besar  Annisa Zahirah  Sesuai Faktur   Titip Bayar Pelanggan a/n Jarkasih (Berkah Mandiri) Rp. 2.000.000 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C16015116  Titipan Pembayaran (K)  Oct 03 '16 10:34  2.000.000   Kas Besar  Annisa Zahirah  Sesuai Faktur   Titip Bayar Tunai Pelanggan a/n Jarkasih Rp. 2.000.000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C16015552  Titipan Pembayaran (K)  Oct 11 '16 16:43  3.000.000   Kas Besar  Annisa Zahirah  Sesuai Faktur   Titip bayar Pelanggan a/n Jarkasih Rp. 3.000.000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27/10/16  SETORAN TANPA BUKU TRANSFER
  3.000.000,00  599.823.218,00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C16016603  Titipan Pembayaran (K)  Nov 01 '16 15:51  2.000.000   Kas Besar  Annisa Zahirah  Sesuai Faktur   Titip bayar Berkah mandiri ID 1601018861 Rp 2.000.000 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 C16017211  Titipan Pembayaran (K)  Nov 13 '16 18:05  3.000.000   Kas Besar  Annisa Zahirah  Sesuai Faktur   Titip bayar pelanggan a.n Jarkasih(Berkah Mandiri) Rp 3.000.000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C16017661  Titipan Pembayaran (K)  Nov 24 '16 15:07  5.000.000   Kas Besar  Annisa Zahirah  Sesuai Faktur   Titip uang dari pelanggan a/n Jarkasih Berkah mandiri Rp 5.000.000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C16018118  Titipan Pembayaran (K)  Dec 05 '16 18:24  4.600.000   Kas Besar  Annisa Zahirah  Sesuai Faktur   Titip pembayaran a/n Jarkasih Berkah Mandiri ID 160105412 Rp 4.600.000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 xml:space="preserve">  C16018555  Titipan Pembayaran (K)  Dec 16 '16 16:47  5.000.000   Kas Besar  Annisa Zahirah  Sesuai Faktur   Titip Bayar Pelanggan a/n Jarkasih Rp. 5.000.000 &gt; ID 160106323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C16019044  Titipan Pembayaran (K)  Dec 28 '16 12:26  4.000.000   Kas Besar  Annisa Zahirah  Sesuai Faktur   Titip pembayaran a/n Jarkasih ID 160107630 Rp 4.000.000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 C17019475  Titipan Pembayaran (K)  Jan 10 '17 18:01  1.000.000   Kas Besar  Annisa Zahirah  Sesuai Faktur   Titip Pembayaran a/n Berkah mandiri ID 170108559 Rp 1.000.000 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C17020176  Titipan Pembayaran (K)  Feb 01 '17 16:05  3.000.000   Kas Besar  Anisa Zahirah  Sesuai Faktur   Titip Bayar Pelanggan a/n Jarkasih Rp. 3.000.000 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C17020580  Titipan Pembayaran (K)  Feb 13 '17 18:12  400.000   Kas Besar  Anisa Zahirah  Sesuai Faktur   Titip Bayar Pelanggan a/n jarkasih (Berkah Mandiri) Rp. 400.000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 C17021308  Titipan Pembayaran (K)  Mar 05 '17 19:03  1.000.000   Kas Besar  Anisa Zahirah  Sesuai Faktur   Titip pembayaran dari bpk Jarkasih Rp 1.000.000. ID pesanan hari ini 170115046  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Titip bayar Rp 3,000,000
Pemasukan ID C17022286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 C17023286  Titipan Pembayaran (K)  Apr 17 '17 09:59  3.500.000   7.868.700  Kas Besar  Rizal Zaelani  Sesuai Faktur   Titip Bayar Pelanggan a/n Jarkasih Rp. 3.500.000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C17024220  Titipan Pembayaran (K)  May 08 '17 13:43  2.000.000   15.503.700  Kas Besar  Anisa Zahirah  Sesuai Faktur   Titip Tunai pelanggan a/n jarkasih Rp 2.000.000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  C17024725  Titipan Pembayaran (K)  May 18 '17 16:05  3.500.000   17.325.000  Kas Besar  Dani Darmawan  Sesuai Faktur   Titip Bayar Pelanggan a/n Jarkasih Rp 3.500.000 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C17027411  Titipan Pembayaran (K)  Jul 17 '17 15:55  2.360.000   27.456.700  Kas Besar  Roni Setiadi  Sesuai Faktur   Titip Tunai Pelanggan a/n Jarkasih Rp 2.360.000 ID 170133968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C17027869  Titipan Pembayaran (K)  Jul 28 '17 16:06  1.417.800   31.105.300  Kas Besar  Aliva Greata...  Sesuai Faktur   Titip Tunai Pelanggan a/n Jarkasih Rp 1.417.800 ID 170135154 </t>
        </r>
      </text>
    </comment>
  </commentList>
</comments>
</file>

<file path=xl/comments18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03/10/16  TRANSFER ATM BAMBANG ARIANT TO ABDUL RAHMAN
  2.565.000,00  523.223.192,00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C16015441  Titipan Pembayaran (K)  Oct 08 '16 18:26  1.400.000   Kas Besar  Annisa Zahirah  Sesuai Faktur   Titip Bayar Pelanggan a/n Bambang Ariantoro Rp. 1.400.000 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20/10/16  TRANSFER ATM ENENG ROHIMAH TO ABDUL RAHMAN
  5.565.000,00  571.631.701,00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C16016357  Titipan Pembayaran (K)  Oct 27 '16 16:08  1.100.000   Kas Besar  Maulana...  Sesuai Faktur   titip pemabayaran a/n:BAMBANG ARIANTORO Rp 1.100.000 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C16016915  Titipan Pembayaran (K)  Nov 07 '16 17:20  3.250.000   Kas Besar  Annisa Zahirah  Sesuai Faktur   Titip Uang a/n Bambang Ariantoro Rp 3.250.000 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C16017307  Titipan Pembayaran (K)  Nov 15 '16 17:59  3.000.000   Kas Besar  Annisa Zahirah  Sesuai Faktur   Titip Bayar Pelanggan a/n Bambang Ariantoro Rp. 3.000.000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26/11/16  TRANSFER ATM BAMBANG ARIANT TO ABDUL RAHMAN O
  3.300.000,00  616.449.495,00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05/12/16  TRANSFER ATM BAMBANG ARIANT TO ABDUL RAHMAN O
  2.300.000,00  576.357.035,00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C16018117  Titipan Pembayaran (K)  Dec 05 '16 18:22  50.000   Kas Besar  Annisa Zahirah  Sesuai Faktur   Titip bayar pelanggan a/n Bambang ariantoro Rp 50.000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26/12/16  TRANSFER ATM BAMBANG ARIANT TO ABDUL RAHMAN L
  3.000.000,00  307.110.700,00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C17019362  Titipan Pembayaran (K)  Jan 07 '17 18:08  4.250.000   Kas Besar  Annisa Zahirah  Sesuai Faktur   Titip Pembayaran a/n Bambang Ariantoro Rp 4.250.000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C17019980  Titipan Pembayaran (K)  Jan 26 '17 18:10  2.400.000   Kas Besar  Anisa Zahirah  Sesuai Faktur   Titip Bayar Pelanggan a/n Bambang Ariantoror Rp. 2.400.000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C17020334  Titipan Pembayaran (K)  Feb 06 '17 16:33  993.400   Kas Besar  Rizal Zaelani  Sesuai Faktur   Titip Bayar Pelanggan /n Bambang Ariantoro Rp. 993.400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C17020670  Titipan Pembayaran (K)  Feb 17 '17 16:57  3.402.000   Kas Besar  Rizal Zaelani  Sesuai Faktur   Titip Pembayaran Pelanggan Tunai a/n Bambang Ariantoro Rp. 3.402.000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 xml:space="preserve">C17023990  Titipan Pembayaran (K)  May 03 '17 10:55  1.251.000   13.290.100  Kas Besar  Ramdan Dermawan  Sesuai Faktur   Titip Bayar Pelanggan a/n Bambang Ariantoro Rp 1.251.000    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 xml:space="preserve">  C17024871  Titipan Pembayaran (K)  May 21 '17 12:04  1.655.000   5.597.700  Kas Besar  Ramdan Dermawan  Sesuai Faktur   Titipan pembayaran dari Bambang Ariantoro Rp 1.655.000 </t>
        </r>
      </text>
    </comment>
  </commentList>
</comments>
</file>

<file path=xl/comments19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13/05/2016  M-BK TRF CA/SA
00104672750000000
DARI SAMSUL BAHRI
 0,00  10.467.275,00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17/05/2016  M-BK TRF CA/SA
DARI SAMSUL BAHRI
 0,00  13.246.625,00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27/05/2016  M-BK TRF CA/SA
DARI SAMSUL BAHRI
 0,00  5.515.625,00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03/06/2016  M-BK TRF CA/SA
DARI SAMSUL BAHRI
 0,00  10.851.400,00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10/06/2016  M-BK TRF CA/SA
DARI SAMSUL BAHRI
 0,00  8.920.450,00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20/06/2016  M-BK TRF CA/SA
DARI SAMSUL BAHRI
 0,00  11.561.725,00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24/06/2016  M-BK TRF CA/SA
DARI SAMSUL BAHRI
 0,00  11.077.938,00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29/06/2016  M-BK TRF CA/SA
DARI SAMSUL BAHRI
 0,00  7.507.063,00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06/08/2016  M-BK TRF CA/SA
DARI SAMSUL BAHRI
 0,00  1.887.200,00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12/08/2016  M-BK TRF CA/SA
DARI SAMSUL BAHRI
 0,00  2.968.613,00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22/08/2016  M-BK TRF CA/SA
DARI SAMSUL BAHRI
 0,00  5.593.875,00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26/08/2016  M-BK TRF CA/SA
DARI SAMSUL BAHRI
 0,00  6.003.025,00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05/09/2016  M-BK TRF CA/SA
DARI SAMSUL BAHRI
 0,00  6.249.338,00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13/09/2016  M-BK TRF CA/SA
DARI SAMSUL BAHRI
 0,00  7.901.075,00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20/09/2016  M-BK TRF CA/SA
DARI SAMSUL BAHRI
 0,00  16.241.925,00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26/09/2016  M-BK TRF CA/SA
DARI SAMSUL BAHRI
 0,00  4.244.100,00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04/10/2016  M-BK TRF CA/SA
DARI SAMSUL BAHRI
 0,00  7.447.825,00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11/10/2016  M-BK TRF CA/SA
DARI SAMSUL BAHRI
 0,00  6.781.250,00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18/10/2016  M-BK TRF CA/SA
DARI SAMSUL BAHRI
 0,00  2.817.413,00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26/10/2016  M-BK TRF CA/SA
DARI SAMSUL BAHRI
 0,00  2.685.550,00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01/11/2016  M-BK TRF CA/SA
DARI SAMSUL BAHRI
 0,00  2.953.650,00</t>
        </r>
      </text>
    </comment>
    <comment ref="J41" authorId="0">
      <text>
        <r>
          <rPr>
            <b/>
            <sz val="9"/>
            <color indexed="81"/>
            <rFont val="Tahoma"/>
            <family val="2"/>
          </rPr>
          <t>09/11/2016  M-BK TRF CA/SA
DARI SAMSUL BAHRI
 0,00  1.810.112,00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14/11/2016  M-BK TRF CA/SA
DARI SAMSUL BAHRI
 0,00  5.661.600,00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23/11/2016  M-BK TRF CA/SA
DARI SAMSUL BAHRI
 0,00  2.440.638,00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01/12/2016  M-BK TRF CA/SA
DARI SAMSUL BAHRI
 0,00  6.617.275,00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>08/12/2016  M-BK TRF CA/SA
DARI SAMSUL BAHRI
 0,00  4.312.700,00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>15/12/2016  M-BK TRF CA/SA
DARI SAMSUL BAHRI
 0,00  3.917.813,00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>22/12/2016  M-BK TRF CA/SA
DARI SAMSUL BAHRI
 0,00  5.448.188,00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29/12/2016  M-BK TRF CA/SA
DARI SAMSUL BAHRI
 0,00  3.705.275,00</t>
        </r>
      </text>
    </comment>
    <comment ref="J58" authorId="0">
      <text>
        <r>
          <rPr>
            <b/>
            <sz val="9"/>
            <color indexed="81"/>
            <rFont val="Tahoma"/>
            <family val="2"/>
          </rPr>
          <t>04/01/2017  M-BK TRF CA/SA
DARI SAMSUL BAHRI
 0,00  4.729.112,00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>12/01/2017  M-BK TRF CA/SA
DARI SAMSUL BAHRI
 0,00  5.064.150,00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>20/01/2017  M-BK TRF CA/SA
DARI SAMSUL BAHRI
 0,00  2.515.099,00</t>
        </r>
      </text>
    </comment>
    <comment ref="J67" authorId="0">
      <text>
        <r>
          <rPr>
            <b/>
            <sz val="9"/>
            <color indexed="81"/>
            <rFont val="Tahoma"/>
            <family val="2"/>
          </rPr>
          <t>02/02/2017  M-BK TRF CA/SA
DARI SAMSUL BAHRI
 0,00  2.566.375,00</t>
        </r>
      </text>
    </comment>
    <comment ref="J70" authorId="0">
      <text>
        <r>
          <rPr>
            <b/>
            <sz val="9"/>
            <color indexed="81"/>
            <rFont val="Tahoma"/>
            <family val="2"/>
          </rPr>
          <t>09/02/2017  M-BK TRF CA/SA
DARI SAMSUL BAHRI
 0,00  4.288.026,00</t>
        </r>
      </text>
    </comment>
    <comment ref="J71" authorId="0">
      <text>
        <r>
          <rPr>
            <b/>
            <sz val="9"/>
            <color indexed="81"/>
            <rFont val="Tahoma"/>
            <family val="2"/>
          </rPr>
          <t>13/02/2017  M-BK TRF CA/SA
DARI SAMSUL BAHRI
 0,00  6.394.062,00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>24/02/2017  M-BK TRF CA/SA
DARI SAMSUL BAHRI
 0,00  4.989.950,00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02/03/2017  M-BK TRF CA/SA
DARI SAMSUL BAHRI
 0,00  6.144.950,00</t>
        </r>
      </text>
    </comment>
    <comment ref="J77" authorId="0">
      <text>
        <r>
          <rPr>
            <b/>
            <sz val="9"/>
            <color indexed="81"/>
            <rFont val="Tahoma"/>
            <family val="2"/>
          </rPr>
          <t>06/03/2017  M-BK TRF CA/SA
DARI SAMSUL BAHRI
 0,00  12.327.000,00</t>
        </r>
      </text>
    </comment>
    <comment ref="J80" authorId="0">
      <text>
        <r>
          <rPr>
            <b/>
            <sz val="9"/>
            <color indexed="81"/>
            <rFont val="Tahoma"/>
            <family val="2"/>
          </rPr>
          <t>17/03/2017  M-BK TRF CA/SA
DARI SAMSUL BAHRI
 0,00  9.473.188,00</t>
        </r>
      </text>
    </comment>
    <comment ref="J81" authorId="0">
      <text>
        <r>
          <rPr>
            <b/>
            <sz val="9"/>
            <color indexed="81"/>
            <rFont val="Tahoma"/>
            <family val="2"/>
          </rPr>
          <t>20/03/2017  M-BK TRF CA/SA
DARI SAMSUL BAHRI
 0,00  11.004.963,00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>27/03/2017  M-BK TRF CA/SA
DARI SAMSUL BAHRI
 0,00  10.936.537,00</t>
        </r>
      </text>
    </comment>
    <comment ref="J84" authorId="0">
      <text>
        <r>
          <rPr>
            <b/>
            <sz val="9"/>
            <color indexed="81"/>
            <rFont val="Tahoma"/>
            <family val="2"/>
          </rPr>
          <t>03/04/2017  M-BK TRF CA/SA
DARI SAMSUL BAHRI
 0,00  9.455.625,00</t>
        </r>
      </text>
    </comment>
    <comment ref="J86" authorId="0">
      <text>
        <r>
          <rPr>
            <b/>
            <sz val="9"/>
            <color indexed="81"/>
            <rFont val="Tahoma"/>
            <family val="2"/>
          </rPr>
          <t>10/04/2017  M-BK TRF CA/SA
DARI SAMSUL BAHRI
 0,00  10.660.913,00</t>
        </r>
      </text>
    </comment>
    <comment ref="J87" authorId="0">
      <text>
        <r>
          <rPr>
            <b/>
            <sz val="9"/>
            <color indexed="81"/>
            <rFont val="Tahoma"/>
            <family val="2"/>
          </rPr>
          <t>17/04/2017  M-BK TRF CA/SA
DARI SAMSUL BAHRI
 0,00  11.949.875,00</t>
        </r>
      </text>
    </comment>
    <comment ref="J88" authorId="0">
      <text>
        <r>
          <rPr>
            <b/>
            <sz val="9"/>
            <color indexed="81"/>
            <rFont val="Tahoma"/>
            <family val="2"/>
          </rPr>
          <t>24/04/2017  M-BK TRF CA/SA
DARI SAMSUL BAHRI
 0,00  12.264.613,00</t>
        </r>
      </text>
    </comment>
    <comment ref="J89" authorId="0">
      <text>
        <r>
          <rPr>
            <b/>
            <sz val="9"/>
            <color indexed="81"/>
            <rFont val="Tahoma"/>
            <family val="2"/>
          </rPr>
          <t>02/05/2017  M-BK TRF CA/SA
DARI SAMSUL BAHRI
 0,00  5.178.600,00</t>
        </r>
      </text>
    </comment>
    <comment ref="J90" authorId="0">
      <text>
        <r>
          <rPr>
            <b/>
            <sz val="9"/>
            <color indexed="81"/>
            <rFont val="Tahoma"/>
            <family val="2"/>
          </rPr>
          <t>08/05/2017  M-BK TRF CA/SA
DARI SAMSUL BAHRI
 0,00  14.149.363,00</t>
        </r>
      </text>
    </comment>
    <comment ref="J91" authorId="0">
      <text>
        <r>
          <rPr>
            <b/>
            <sz val="9"/>
            <color indexed="81"/>
            <rFont val="Tahoma"/>
            <family val="2"/>
          </rPr>
          <t>15/05/2017  M-BK TRF CA/SA
DARI SAMSUL BAHRI
 0,00  2.809.013,00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>22/05/2017  M-BK TRF CA/SA
DARI SAMSUL BAHRI
 0,00  11.905.688,00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>29/05/2017  M-BK TRF CA/SA
DARI SAMSUL BAHRI
 0,00  7.863.100,00</t>
        </r>
      </text>
    </comment>
    <comment ref="J94" authorId="0">
      <text>
        <r>
          <rPr>
            <b/>
            <sz val="9"/>
            <color indexed="81"/>
            <rFont val="Tahoma"/>
            <family val="2"/>
          </rPr>
          <t>05/06/2017  M-BK TRF CA/SA
DARI SAMSUL BAHRI
 0,00  8.260.692,00</t>
        </r>
      </text>
    </comment>
    <comment ref="J95" authorId="0">
      <text>
        <r>
          <rPr>
            <b/>
            <sz val="9"/>
            <color indexed="81"/>
            <rFont val="Tahoma"/>
            <family val="2"/>
          </rPr>
          <t>12/06/2017  ATMB CR Transfer
00004722 /0000006827/ATB-0000000000022
0761230386300
 0,00  6.568.363,00</t>
        </r>
      </text>
    </comment>
    <comment ref="J98" authorId="0">
      <text>
        <r>
          <rPr>
            <b/>
            <sz val="9"/>
            <color indexed="81"/>
            <rFont val="Tahoma"/>
            <family val="2"/>
          </rPr>
          <t>19/06/2017  ATMB CR Transfer
00004722 /0000000913/ATB-0000000000022
0761230386300
 0,00  16.544.151,00</t>
        </r>
      </text>
    </comment>
    <comment ref="J100" authorId="0">
      <text>
        <r>
          <rPr>
            <b/>
            <sz val="9"/>
            <color indexed="81"/>
            <rFont val="Tahoma"/>
            <family val="2"/>
          </rPr>
          <t>29/07/2017  M-BK TRF CA/SA
DARI SAMSUL BAHRI
 0,00  2.302.563,00</t>
        </r>
      </text>
    </comment>
    <comment ref="J103" authorId="0">
      <text>
        <r>
          <rPr>
            <b/>
            <sz val="9"/>
            <color indexed="81"/>
            <rFont val="Tahoma"/>
            <family val="2"/>
          </rPr>
          <t>18/08/2017  SA Cash Dep NoBook
BLACKKELY FROM SAMSUL BAHRI(GHAISAN
ABDUL RAHMAN
 0,00  2.085.000,00</t>
        </r>
      </text>
    </comment>
    <comment ref="J105" authorId="0">
      <text>
        <r>
          <rPr>
            <b/>
            <sz val="9"/>
            <color indexed="81"/>
            <rFont val="Tahoma"/>
            <family val="2"/>
          </rPr>
          <t>31/08/2017  M-BK TRF CA/SA W/TXT
black from mja
DARI SAMSUL BAHRI
 0,00  2.500.000,00</t>
        </r>
      </text>
    </comment>
    <comment ref="J108" authorId="0">
      <text>
        <r>
          <rPr>
            <b/>
            <sz val="9"/>
            <color indexed="81"/>
            <rFont val="Tahoma"/>
            <family val="2"/>
          </rPr>
          <t>09/09/2017  M-BK TRF CA/SA
DARI SAMSUL BAHRI
 0,00  1.000.000,00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>09/10/2017  M-BK TRF CA/SA W/TXT
blackely lunas
DARI SAMSUL BAHRI
 0,00  1.377.000,00</t>
        </r>
      </text>
    </comment>
    <comment ref="J111" authorId="0">
      <text>
        <r>
          <rPr>
            <b/>
            <sz val="9"/>
            <color indexed="81"/>
            <rFont val="Tahoma"/>
            <family val="2"/>
          </rPr>
          <t>30/10/2017  M-BK TRF CA/SA W/TXT
black from mja
DARI SAMSUL BAHRI
 0,00  1.700.000,00</t>
        </r>
      </text>
    </comment>
  </commentList>
</comments>
</file>

<file path=xl/comments2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19/01/19  TRANSFER IBNK INDRA MASTOTI TO ABDUL RAHMAN
  531.476,00  33.441.653,00</t>
        </r>
      </text>
    </comment>
    <comment ref="J13" authorId="0">
      <text>
        <r>
          <rPr>
            <b/>
            <sz val="9"/>
            <color indexed="81"/>
            <rFont val="Tahoma"/>
            <charset val="1"/>
          </rPr>
          <t>03/02/19  TRANSFER IBNK INDRA MASTOTI TO ABDUL RAHMAN BAYAR INFICLO FROM065001002566506 TO400301000897500IBN
  448.700,00  3.324.205,00</t>
        </r>
      </text>
    </comment>
    <comment ref="J15" authorId="0">
      <text>
        <r>
          <rPr>
            <b/>
            <sz val="9"/>
            <color indexed="81"/>
            <rFont val="Tahoma"/>
            <charset val="1"/>
          </rPr>
          <t>18/02/19  TRANSFER IBNK INDRA MASTOTI TO ABDUL RAHMAN
  206.500,00  7.148.131,00</t>
        </r>
      </text>
    </comment>
    <comment ref="J22" authorId="0">
      <text>
        <r>
          <rPr>
            <b/>
            <sz val="9"/>
            <color indexed="81"/>
            <rFont val="Tahoma"/>
            <charset val="1"/>
          </rPr>
          <t xml:space="preserve">13/03/19 TRANSFER IBNK INDRA MASTOTI TO ABDUL RAHMAN 900.925,00 58.156.916,80 </t>
        </r>
      </text>
    </comment>
  </commentList>
</comments>
</file>

<file path=xl/comments20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19 MARET 2016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26 MARET 2016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26 MARET 2016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 APRIL 2016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PEND
TRSF E-BANKING CR 
29/04 WSID:248L1 
ASEP SAEPUL ROHMAT
0000
15,000,000.00
CR
72,946,521.28
PM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07/05/2016  PRMA CR Transfer
1300012670983 5576920004948594
7555 /4279 /PRM-JL.RY CITAN
 0,00  15.000.000,00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20/05/16  TRANSFER ATM ASEP SAEPUL RO TO ABDUL RAHMAN d
  3.500.000,00  166.775.442,00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C16010170  Titipan Pembayaran (K)  Jun 03 '16 17:51  5.000.000   Kas Besar  Dewi Rosdiana  Sesuai Faktur   Pembayaran Pelanggan a/n PM Collection Rp. 5.000.000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17/06/16  TRANSAKSI KREDIT DARI BANK LAIN 5221842057599844#000000080908#ATM #TRFHM
  5.000.000,00  287.980.393,00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C16011375  Titipan Pembayaran (K)  Jun 25 '16 12:57  4.500.000   Kas Besar  Gugun  Sesuai Faktur   Titip pembayaran a/n PM COLLECTION Rp. 4.500.000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C16011555  Titipan Pembayaran (K)  Jun 29 '16 15:26  2.000.000   Kas Besar  Dewi Rosdiana  Sesuai Faktur   Titipan Pembayaran PM Collection Rp. 2.000.000 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16/07/2016  SA ATM Dr Trf
DARI ASEP SAEPUL ROHMAT
S1AW1OP5 /7980530420/ATM-TK BUMI CIT
 0,00  9.503.156,00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 xml:space="preserve">C16013016  Titipan Pembayaran (K)  Aug 20 '16 08:17  1.500.000   Kas Besar  Dewi Rosdiana  Sesuai Faktur   Titip Pembayaran Pelanggan a/n Bpk. Asep Saepul Rohmat PM Collection Rp. 1.500.000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02/09/2016  SA ATM Dr Trf
DARI ASEP SAEPUL ROHMAT
S1AW1EZW /6990873760/ATM-RS GRH ASRI
 0,00  3.500.000,00</t>
        </r>
      </text>
    </comment>
    <comment ref="J41" authorId="0">
      <text>
        <r>
          <rPr>
            <b/>
            <sz val="9"/>
            <color indexed="81"/>
            <rFont val="Tahoma"/>
            <family val="2"/>
          </rPr>
          <t xml:space="preserve">  C16014315  Titipan Pembayaran (K)  Sep 17 '16 18:00  1.800.000   Kas Besar  Annisa Zahirah  Sesuai Faktur   Titipan Pembayaran Pelanggan a/n PM Collection Rp. 1.800.000 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30/09/2016  ATMB CR Transfer
00007635 /0000007787/ATB-0000000000022
0700283961300
 0,00  4.000.000,00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 xml:space="preserve">  C16015377  Titipan Pembayaran (K)  Oct 07 '16 17:54  2.000.000   Kas Besar  Dani Darmawan  Sesuai Faktur   Titip Bayar Pelanggan a/n Asep PM Collection Rp. 2.000.000 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 C16015719  Titipan Pembayaran (K)  Oct 14 '16 19:08  3.000.000   Kas Besar  Annisa Zahirah  Sesuai Faktur   Titip bayar Pelanggan a/n PM Collection Rp. 3.000.000 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 C16016147  Titipan Pembayaran (K)  Oct 22 '16 19:11  5.000.000   Kas Besar  Maulana...  Sesuai Faktur   titip pembayaran pelanggan a/n PM collection Rp 5.000.000 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C16016464  Titipan Pembayaran (K)  Oct 29 '16 18:36  2.000.000   Kas Besar  Maulana...  Sesuai Faktur   titip bayar a/n: PM COLLECTION Rp 2.000.000 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  C16016756  Titipan Pembayaran (K)  Nov 04 '16 16:17  3.000.000   Kas Besar  Dewi Rosdiana  Sesuai Faktur   Penitipan pembayaran a/n Asep Saeful rohmat PM Rp 3.000.000 </t>
        </r>
      </text>
    </comment>
    <comment ref="J52" authorId="0">
      <text>
        <r>
          <rPr>
            <b/>
            <sz val="9"/>
            <color indexed="81"/>
            <rFont val="Tahoma"/>
            <family val="2"/>
          </rPr>
          <t xml:space="preserve">C16017122  Titipan Pembayaran (K)  Nov 11 '16 18:29  5.000.000   Kas Besar  Roni Setiadi  Sesuai Faktur   Titip pembayaran a/n Asep Saepul Rohmat Rp 5.000.000 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>18/11/2016  SA ATM Dr Trf
DARI ASEP SAEPUL ROHMAT
S1AD130X /5148883032/ATM-TOKO GARSEL
 0,00  1.000.000,00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 C16017420  Titipan Pembayaran (K)  Nov 18 '16 17:59  3.000.000   Kas Besar  Annisa Zahirah  Sesuai Faktur   Titip Bayar Pelanggan a/n PM Collection Rp. 3.000.000 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C16017701  Titipan Pembayaran (K)  Nov 25 '16 15:50  4.500.000   Kas Besar  Annisa Zahirah  Sesuai Faktur   Titip Uang an PM Collection / Asep Saepul Rohmat Rp 4.500.000 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C16018202  Titipan Pembayaran (K)  Dec 07 '16 17:59  5.000.000   Kas Besar  Deden Rizal  Sesuai Faktur   Titip bayar pelanggan ID 160105209 a/n Asep saepul rohmat (PM) Rp 5.000.000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 C16018679  Titipan Pembayaran (K)  Dec 19 '16 15:37  5.000.000   Kas Besar  Roni Setiadi  Sesuai Faktur   Titip pembayaran a/n Asep Saepul Rohmat PM Rp 5.000.000 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 xml:space="preserve">C16018923  Titipan Pembayaran (K)  Dec 24 '16 18:17  5.000.000   Kas Besar  Annisa Zahirah  Sesuai Faktur   Titip pembayaran a/n Asep Saepul Rohmat ID 160107283 Rp 5.000.000 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 xml:space="preserve">  C17022786  Titipan Pembayaran (K)  Apr 07 '17 17:09  5.230.000   44.265.400  Kas Besar  Aris Supriatna  Sesuai Faktur   Pelunasan Piutang Pak Asep PM Rp. 5.230.000 </t>
        </r>
      </text>
    </comment>
    <comment ref="J70" authorId="0">
      <text>
        <r>
          <rPr>
            <b/>
            <sz val="9"/>
            <color indexed="81"/>
            <rFont val="Tahoma"/>
            <family val="2"/>
          </rPr>
          <t xml:space="preserve">C17024571  Titipan Pembayaran (K)  May 15 '17 10:45  4.800.000   8.380.100  Kas Besar  Dani Darmawan  Sesuai Faktur   pembayaran via Tunai pelanggan a/n PM Collection Rp 4.800.000 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 xml:space="preserve">C17024874  Titipan Pembayaran (K)  May 21 '17 16:16  4.251.000   9.648.700  Kas Besar  Ramdan Dermawan  Sesuai Faktur   Titipan pembayaran dari Asep Saepul Rohmat Rp 4.251.000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3" authorId="0">
      <text>
        <r>
          <rPr>
            <b/>
            <sz val="9"/>
            <color indexed="81"/>
            <rFont val="Tahoma"/>
            <family val="2"/>
          </rPr>
          <t>22/05/2017  ATMB CR Transfer
00007635 /0000008639/ATB-0000000000022
0700283961300
 0,00  2.000.000,00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C17025265  Titipan Pembayaran (K)  May 30 '17 17:00  2.741.000   31.286.100  Kas Besar  Imam Maulana  Sesuai Faktur   Titip Bayar Pelanggan a/n PM Collectio Rp 2.741.000 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 xml:space="preserve">C17025265  Titipan Pembayaran (K)  May 30 '17 17:00  2.741.000   31.286.100  Kas Besar  Imam Maulana  Sesuai Faktur   Titip Bayar Pelanggan a/n PM Collectio Rp 2.741.000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7" authorId="0">
      <text>
        <r>
          <rPr>
            <b/>
            <sz val="9"/>
            <color indexed="81"/>
            <rFont val="Tahoma"/>
            <family val="2"/>
          </rPr>
          <t xml:space="preserve">  C17025440  Titipan Pembayaran (K)  Jun 03 '17 15:52  505.000   4.139.300  Kas Besar  Imam Maulana  Sesuai Faktur   Titip Tunai Pembayaran Pelanggan a/n PM Collection Rp 505.000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>09/01/18  TRANSAKSI KREDIT DARI BANK LAIN 5210838260095029#000000009849#MP #TRFHMB
  1.067.000,00  313.749.840,00</t>
        </r>
      </text>
    </comment>
  </commentList>
</comments>
</file>

<file path=xl/comments21.xml><?xml version="1.0" encoding="utf-8"?>
<comments xmlns="http://schemas.openxmlformats.org/spreadsheetml/2006/main">
  <authors>
    <author>Win-7</author>
  </authors>
  <commentList>
    <comment ref="J39" authorId="0">
      <text>
        <r>
          <rPr>
            <b/>
            <sz val="9"/>
            <color indexed="81"/>
            <rFont val="Tahoma"/>
            <family val="2"/>
          </rPr>
          <t>01/06/2017  SA OB SA No Book
Pembayaran Order 2 Maret - 15 April 2017
DARI ABDUL LATIF
 0,00  66.452.950,00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20/06/17  SETORAN DARI TABUNGAN 400301000897500-ABDUL RAHMAN
  43.000.000,00  497.992.770,00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>20/06/2017  SA OB SA No Book
Pembayaran Order 18 April- 15 Juni 2017
DARI ABDUL LATIF
 0,00  33.800.000,00</t>
        </r>
      </text>
    </comment>
    <comment ref="G105" authorId="0">
      <text>
        <r>
          <rPr>
            <b/>
            <sz val="9"/>
            <color indexed="81"/>
            <rFont val="Tahoma"/>
            <family val="2"/>
          </rPr>
          <t>Koli Kecil</t>
        </r>
      </text>
    </comment>
    <comment ref="G106" authorId="0">
      <text>
        <r>
          <rPr>
            <b/>
            <sz val="9"/>
            <color indexed="81"/>
            <rFont val="Tahoma"/>
            <family val="2"/>
          </rPr>
          <t>Koli Besar</t>
        </r>
      </text>
    </comment>
    <comment ref="G107" authorId="0">
      <text>
        <r>
          <rPr>
            <b/>
            <sz val="9"/>
            <color indexed="81"/>
            <rFont val="Tahoma"/>
            <family val="2"/>
          </rPr>
          <t>Produk Katalog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 xml:space="preserve"> PEND
TRSF E-BANKING CR
0301/FTSCY/WS95011
25327746.00
Pembayaran Order
19juni s/d 5 des
ABDUL LATIF
0000
25,327,746.00
CR
38,738,694.63</t>
        </r>
      </text>
    </comment>
  </commentList>
</comments>
</file>

<file path=xl/comments22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 C16013805  Titipan Pembayaran (K)  Sep 06 '16 18:13  1.500.000   Kas Besar  Dewi Rosdiana  Sesuai Faktur   Titip Tunai Pembayaran Pelanggan a/n Anang Suryana ID 160096124 Rp. 1.500.000 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C16014263  Titipan Pembayaran (K)  Sep 17 '16 14:06  1.491.400   Kas Besar  Annisa Zahirah  Sesuai Faktur   Sisa Pembayaran Anang Suryana ID 160096124 Rp. 1.491.400  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C16014264  Titipan Pembayaran (K)  Sep 17 '16 14:08  1.000.000   Kas Besar  Annisa Zahirah  Sesuai Faktur   Titipan Pembayaran a/n Anang Suryana ID 160097095 Rp. 1.000.000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C16014392  Titipan Pembayaran (K)  Sep 19 '16 17:34  225.900   Kas Besar  Annisa Zahirah  Sesuai Faktur   Titip Bayar Pelanggan a/n Anang Suryana Rp. 225.900 &gt; ID 160097364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C16014525  Titipan Pembayaran (K)  Sep 22 '16 09:19  795.000   Kas Besar  Annisa Zahirah  Sesuai Faktur   Sisa Kekurangan Pembayaran Pelanggan a/n Anang Suryana Rp. 795.000 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C16015119  Titipan Pembayaran (K)  Oct 03 '16 10:46  1.450.000   Kas Besar  Annisa Zahirah  Sesuai Faktur   Titip Bayar Tunai Pelanggan a/n Anang Suryana Rp. 1.450.000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C16015311  Titipan Pembayaran (K)  Oct 06 '16 17:24  1.000.000   Kas Besar  Annisa Zahirah  Sesuai Faktur   Titip Bayar Pelanggan a/n Anang Suryana Rp. 1.000.000 &gt; ID 160099178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C16015500  Titipan Pembayaran (K)  Oct 10 '16 17:50  600.000   Kas Besar  Annisa Zahirah  Sesuai Faktur   Titip Bayar Pelanggan a/n Anang Suryana Rp. 600.000 &gt; ID 160099666 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C16015615  Titipan Pembayaran (K)  Oct 12 '16 17:23  497.000   Kas Besar  Annisa Zahirah  Sesuai Faktur   Titip Bayar Pelanggan a/n Anang Suryana Rp. 497.000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C16016358  Titipan Pembayaran (K)  Oct 27 '16 16:09  1.000.000   Kas Besar  Maulana...  Sesuai Faktur   titip pembayaran a/n: ANANG SURYANA Rp 1.000.000 ID 160101392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C16016823  Titipan Pembayaran (K)  Nov 05 '16 16:10  1.000.000   Kas Besar  Annisa Zahirah  Sesuai Faktur   Titip Bayar Pelanggan a/n Anang Suryana Rp. 1.000.000 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 xml:space="preserve">C16017296  Titipan Pembayaran (K)  Nov 15 '16 16:34  1.511.500   Kas Besar  Annisa Zahirah  Sesuai Faktur   Titip Bayar Pelanggan a/n Anang Suryana Rp. 1.511.500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C16017700  Titipan Pembayaran (K)  Nov 25 '16 15:44  494.400   Kas Besar  Annisa Zahirah  Sesuai Faktur   Titip Pembayaran a/n Anang Suryana Rp 494.400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  C16018556  Titipan Pembayaran (K)  Dec 16 '16 16:54  1.500.000   Kas Besar  Annisa Zahirah  Sesuai Faktur   Titip Bayar Pelanggan a/n Anang Suryana Rp. 1.500.000 &gt; ID 160106576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 xml:space="preserve">C16018978  Titipan Pembayaran (K)  Dec 26 '16 14:27  2.000.000   Kas Besar  Annisa Zahirah  Sesuai Faktur   Titip Pembayaran a/n Anang Suryana ID 160107391 Rp 2.000.000 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C17019405  Titipan Pembayaran (K)  Jan 09 '17 17:23  3.150.000   Kas Besar  Dewi Rosdiana  Sesuai Faktur   Titip Pembayaran a/n Anang suryana untuk pelunasan tgl 25 desember 2016 Rp 3.150.000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  C17019646  Titipan Pembayaran (K)  Jan 16 '17 18:37  1.400.000   Kas Besar  Annisa Zahirah  Sesuai Faktur   Titip pembayaran a/n Anang Suryana ID 170109009 Rp 1.400.000 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  C17019758  Titipan Pembayaran (K)  Jan 20 '17 16:42  500.000   Kas Besar  Dewi Rosdiana  Sesuai Faktur   Titip Pembayaran a/n Anang suryana ID 170109365 Rp 500.000 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C17019954  Titipan Pembayaran (K)  Jan 25 '17 18:11  2.000.000   Kas Besar  Anisa Zahirah  Sesuai Faktur   Titip Pembayaran a/n Anang Suryana Rp 2.000.000 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 xml:space="preserve">  C17020313  Titipan Pembayaran (K)  Feb 05 '17 16:52  4.031.700   Kas Besar  Andi Haeruman  Sesuai Faktur   Titip pembayaran dari pak Anang Suryana Rp 4.031.700 untuk ID belanja 170110975 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PEND
TRSF E-BANKING CR
03/21 95031
P ANANG CIANJUR
ACHMAD SUPANDI
0000
2,000,000.00
CR
234,814,375.93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 xml:space="preserve"> PEND
TRSF E-BANKING CR
03/21 95031
ANANG CIANJUR
ACHMAD SUPANDI
0000
4,000,000.00
CR
239,792,375.93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PEND
TRSF E-BANKING CR
03/30 95031
ANANG S
ACHMAD SUPANDI
0000
1,100,000.00
CR
261,588,278.93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C17022435  Titipan Pembayaran (K)  Mar 30 '17 09:49  713.600   7.576.500  Kas Besar  Anisa Zahirah  Sesuai Faktur   Titip Bayar Pelanggan a/n Anang Suryana Rp. 713.600 </t>
        </r>
      </text>
    </comment>
  </commentList>
</comments>
</file>

<file path=xl/comments23.xml><?xml version="1.0" encoding="utf-8"?>
<comments xmlns="http://schemas.openxmlformats.org/spreadsheetml/2006/main">
  <authors>
    <author>Win-7</author>
  </authors>
  <commentList>
    <comment ref="J18" authorId="0">
      <text>
        <r>
          <rPr>
            <b/>
            <sz val="9"/>
            <color indexed="81"/>
            <rFont val="Tahoma"/>
            <family val="2"/>
          </rPr>
          <t xml:space="preserve">  C17022106  Titipan Pembayaran (K)  Mar 22 '17 17:23  500.300   7.226.900  Kas Besar  Anisa Zahirah  Sesuai Faktur   Titip Bayar Pelanggan a/n Bojes Kuningan Rp. 500.300 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22/03/17  TRANSFER ATM MUHAMAD JUHARA TO ABDUL RAHMAN h
  5.343.000,00  239.827.613,00</t>
        </r>
      </text>
    </comment>
  </commentList>
</comments>
</file>

<file path=xl/comments24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2811/FTSCY/WS95011
154700.00
AnekaBusana
22Nov16
ARMI
0000
154,700.00
CR
163,034,294.4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13/01/2017 SA OB SA No Book
AnekaBusana07Jan17
DARI ARMI
0,00 100.000,00
PEND
TRSF E-BANKING CR 
1301/FTSCY/WS95011
121800.00
AnekaBusana 
07Jan17 
ARMI 
0000
121,800.00
CR
162,030,100.53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20/01/2017  SA OB SA No Book
AnekaBusana13-16Jan17
DARI ARMI
 0,00  406.613,00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28/01/17  TRANSFER IBNK ARMI TO ABDUL RAHMAN
  682.763,00  330.647.440,00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08/02/17  TRANSFER IBNK ARMI TO ABDUL RAHMAN
  264.513,00  47.424.315,00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10/02/17  TRANSFER IBNK ARMI TO ABDUL RAHMAN
  84.525,00  51.174.728,00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2002/FTSCY/WS95011
257951.00
AnekaBusana
16-17FEB17
ARMI
0000
257,951.00
CR
110,120,661.79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PEND
TRSF E-BANKING CR
0603/FTSCY/WS95011
121450.00
AnekaBusana
ARMI
0000
121,450.00
CR
128,724,959.93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1303/FTSCY/WS95011
623876.00
AnekaBusana
sd 12Mar17
ARMI
0000
623,876.00
CR
239,260,090.93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 PEND
TRSF E-BANKING CR
2003/FTSCY/WS95011
177825.00
AnekaBusana
15-17Mar17
ARMI
0000
177,825.00
CR
217,167,955.93</t>
        </r>
      </text>
    </comment>
  </commentList>
</comments>
</file>

<file path=xl/comments25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 C16013498  Titipan Pembayaran (K)  Aug 31 '16 16:34  1.500.000   Kas Besar  Dewi Rosdiana  Sesuai Faktur   Titip Tunai Pembayaran Pelanggan a/n Okris Mardani K Rp. 1.500.000 &gt; ID 160095517 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02/09/16  SETORAN TANPA BUKU
  2.320.000,00  448.505.728,00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C16014048  Titipan Pembayaran (K)  Sep 11 '16 17:28  2.500.000   Kas Besar  Roni Setiadi  Sesuai Faktur   Pembayaran sebagian pelanggan a.n Bpk Okris Mardani Kristian ID Belanja 160096738 Rp 2.500.000 Disetujui #Manajemen 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16014522  Titipan Pembayaran (K)  Sep 22 '16 09:15  3.391.000   Kas Besar  Annisa Zahirah  Sesuai Faktur   Sisa Kekurangan Pembayaran a/n Okris Mardani K Rp. 3.391.000 ID 160096738 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Retur yg terpakai pada ID 160097197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16015118  Titipan Pembayaran (K)  Oct 03 '16 10:44  3.798.600   Kas Besar  Annisa Zahirah  Sesuai Faktur   Titip Bayar Tunai Pelanggan a/n Okris Mardani K Rp. 3.798.600 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 C16015551  Titipan Pembayaran (K)  Oct 11 '16 16:38  6.335.700   Kas Besar  Annisa Zahirah  Sesuai Faktur   Titip Bayar Pelanggan a/n Okris Mardani K Rp. 6.335.700  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24/10/16  SETORAN TANPA BUKU 0537052 2111 SA Cash Dep NoBook
  3.437.000,00  578.830.427,00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C16016526  Titipan Pembayaran (K)  Oct 31 '16 16:04  1.693.200   Kas Besar  Annisa Zahirah  Sesuai Faktur   Pelunasan pembelanjaan Okris Id 160100968 Rp 1.693.200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 C17020506  Titipan Pembayaran (K)  Feb 11 '17 18:20  500.000   Kas Besar  Anisa Zahirah  Sesuai Faktur   Titip Bayar Tunai Pelanggan a/n okris Mardani K Rp. 500.000 ID 170111877 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C17020811  Titipan Pembayaran (K)  Feb 21 '17 11:30  7.037.000   Kas Besar  Anisa Zahirah  Sesuai Faktur   Pelunasan Pembyaran Pelanggan a/n Okris Rp. 7.037.000 ID 170111877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07/03/17  SETORAN TANPA BUKU
  4.000.000,00  138.374.204,00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 C17021549  Titipan Pembayaran (K)  Mar 11 '17 11:18  3.000.000   Kas Besar  Erza...  Sesuai Faktur   Titip bayar Pelanggan a/n Okris Mardani K Rp. 3.000.000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C17021678  Titipan Pembayaran (K)  Mar 14 '17 12:38  4.669.300   Kas Besar  Anisa Zahirah  Sesuai Faktur   Titip bayar Pelanggan a/n Okris Mardani K Rp. 4.669.300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
 PEND
TRSF E-BANKING CR
03/23 95031
OKRIS M CKR
ACHMAD SUPANDI
0000
1,136,000.00
CR
232,311,181.93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>C17022140  Titipan Pembayaran (K)  Mar 23 '17 10:55  5.000.000   11.279.300  Kas Besar  Dani Darmawan  Sesuai Faktur   Titip Bayar a/n Okris mardani K Rp. 5.000.000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Uang diterima oleh Ramdan dengan ID Kas masuk C17022312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Uang diterima oleh Ramdan dengan ID Kas masuk C17022285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 PEND
TRSF E-BANKING CR
03/26 95031
OKRIS CKR
ACHMAD SUPANDI
0000
3,000,000.00
CR
244,305,110.93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>C17022436  Titipan Pembayaran (K)  Mar 30 '17 13:40  4.050.200   11.626.700  Kas Besar  Anisa Zahirah  Sesuai Faktur   Titip Bayar pelanggan a/n Okris Mardani K Rp. 4.050.200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 xml:space="preserve">  C17022455  Titipan Pembayaran (K)  Mar 30 '17 18:17  1.500.000   12.149.700  Kas Besar  Anton Hermawan  Sesuai Faktur   Titip bayar Pelanggan a/n Okris Mardani K Rp. 1.500.000 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 C17022666  Titipan Pembayaran (K)  Apr 05 '17 15:23  3.911.800   10.344.200  Kas Besar  Anisa Zahirah  Sesuai Faktur   Titip bayar Pelanggan a/n Okris Mardani K Rp. 3.911.800 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 xml:space="preserve">C17023003  Titipan Pembayaran (K)  Apr 11 '17 17:31  2.630.000   29.965.300  Kas Besar  Robby...  Sesuai Faktur   Titip Bayar Pelanggan a/n Okris Mardani K Rp. 2.630.000 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C17023342  Titipan Pembayaran (K)  Apr 18 '17 13:55  3.114.900   8.808.500  Kas Besar  Anisa Zahirah  Sesuai Faktur   Titip Bayar Pelanggan a/n Okris Mardani K Rp. 3.114.900 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 xml:space="preserve">  C17023346  Titipan Pembayaran (K)  Apr 18 '17 16:05  350.000   73.560.000  Kas Besar  Robby...  Sesuai Faktur   Titip bayar Pelanggan a/n Okris Mardani Rp. 350.000 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C17023497  Titipan Pembayaran (K)  Apr 21 '17 15:46  2.451.100   43.425.900  Kas Besar  Robby...  Sesuai Faktur   Titip Tunai Pelanggan a/n Okris Mardani K Rp. 2.451.100   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 xml:space="preserve">  C17023678  Titipan Pembayaran (K)  Apr 25 '17 14:52  3.000.000   18.154.200  Kas Besar  Anisa Zahirah  Sesuai Faktur   Titip Tunai Pelanggan a/n Okris Mardani K Rp 3.000.000 I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 C17023677  Titipan Pembayaran (K)  Apr 25 '17 14:51  2.400.000   15.154.200  Kas Besar  Robby...  Sesuai Faktur   Titip Tunai pelanggan a/n Okris Mardani K Rp 2.400.000 ID 170122659 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  C17023850  Titipan Pembayaran (K)  Apr 29 '17 16:21  4.160.000   46.512.800  Kas Besar  Robby...  Sesuai Faktur   Titip Tunai pelanggan a/n Okris Rp 4.160.000 ID 170122659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5" authorId="0">
      <text>
        <r>
          <rPr>
            <b/>
            <sz val="9"/>
            <color indexed="81"/>
            <rFont val="Tahoma"/>
            <family val="2"/>
          </rPr>
          <t xml:space="preserve">C17024778  Titipan Pembayaran (K)  May 19 '17 17:01  500.000   11.868.700  Kas Besar  Robby...  Sesuai Faktur   Titip Tunai Pelanggan a/n Okris Mardani K Rp 500.000 </t>
        </r>
      </text>
    </comment>
    <comment ref="J67" authorId="0">
      <text>
        <r>
          <rPr>
            <b/>
            <sz val="9"/>
            <color indexed="81"/>
            <rFont val="Tahoma"/>
            <family val="2"/>
          </rPr>
          <t>22/05/2017  SA Cash Dep NoBook
OKRIS M
ABDUL RAHMAN
 0,00  1.900.000,00: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0901/FTSCY/WS95011
533226.00
3-5 Jan
WIDYA HUTOMO SAHAD
0000
533,226.00
CR
199,407,632.53</t>
        </r>
      </text>
    </comment>
  </commentList>
</comments>
</file>

<file path=xl/comments27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04/05/16  SETORAN TANPA BUKU
  3.550.000,00  64.408.533,00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13/05/16  SETORAN TANPA BUKU
  1.000.000,00  101.333.575,00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20/05/16 SETORAN TANPA BUKU 
1.173.000,00 160.861.266,00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26/05/16  SETORAN TANPA BUKU
  2.100.000,00  200.039.214,00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06/06/16  SETORAN TANPA BUKU AHMAD
  2.490.000,00  173.089.745,00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16/06/16  SETORAN TANPA BUKU
  3.876.000,00  281.429.979,00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24/06/16  SETORAN TANPA BUKU
  1.500.000,00  302.147.454,00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01/07/16  SETORAN TANPA BUKU
  500.000,00  330.571.694,00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16/08/16  SETORAN TANPA BUKU
  216.000,00  381.413.244,00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15/09/16  SETORAN TANPA BUKU
  636.000,00  1.265.980,00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07/10/16  SETORAN TANPA BUKU AHMAD A
  454.000,00  536.735.967,00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04/11/16  SETORAN TANPA BUKU
  300.000,00  613.549.033,00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>15/11/16  SETORAN TANPA BUKU AHMAD ASPURI-400301000897500
  300.000,00  895.596.828,00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08/12/16  SETORAN TANPA BUKU AHMAD ASPURI-400301000897500
  730.000,00  579.106.523,00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06/01/17  SETORAN TANPA BUKU AHMAD ASPURI-400301000897500
  358.000,00  314.508.242,00</t>
        </r>
      </text>
    </comment>
    <comment ref="H42" authorId="0">
      <text>
        <r>
          <rPr>
            <b/>
            <sz val="9"/>
            <color indexed="81"/>
            <rFont val="Tahoma"/>
            <family val="2"/>
          </rPr>
          <t>ONGKIR KATALOG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30/01/17  SETORAN TANPA BUKU AHMAD ASPURI-400301000897500
  400.000,00  333.069.892,00</t>
        </r>
      </text>
    </comment>
    <comment ref="H46" authorId="0">
      <text>
        <r>
          <rPr>
            <b/>
            <sz val="9"/>
            <color indexed="81"/>
            <rFont val="Tahoma"/>
            <family val="2"/>
          </rPr>
          <t>ONGKIR TGL 19 FEBRUARI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>20/02/17  SETORAN TANPA BUKU AHMAD ASPURI-400301000897500
  586.000,00  68.850.908,00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27/02/17  SETORAN TANPA BUKU AHMAD
  2.292.000,00  100.134.108,00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>08/03/17  SETORAN TANPA BUKU
  2.800.000,00  154.669.735,00</t>
        </r>
      </text>
    </comment>
  </commentList>
</comments>
</file>

<file path=xl/comments28.xml><?xml version="1.0" encoding="utf-8"?>
<comments xmlns="http://schemas.openxmlformats.org/spreadsheetml/2006/main">
  <authors>
    <author>Win-7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 xml:space="preserve">08/11/16 SETORAN TANPA BUKU SA Cash Dep NoBook
2.300.000,00 623.719.937,00
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24/01/17  TRANSFER ATM SAMBAS TRIANA TO ABDUL RAHMAN X
  330.000,00  327.199.413,00</t>
        </r>
      </text>
    </comment>
  </commentList>
</comments>
</file>

<file path=xl/comments29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12/25 95031
ABDUL GAFUR
0000
1,844,863.00
CR
29,153,391.95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 PEND
TRSF E-BANKING CR
01/05 95031
ABDUL GAFUR
0000
987,175.00
CR
169,344,715.53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085939449764
16-02
AJI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01/16 95031
ABDUL GAFUR
0000
1,082,125.00
CR
184,715,583.53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01/26 95031
ABDUL GAFUR
0000
1,678,000.00
CR
118,797,322.53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BENO
081809908590
16-02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 xml:space="preserve">ONGKIR KATALOG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02/06 95031
ABDUL GAFUR
0000
2,820,488.00
CR
57,881,988.79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02/15 95031
ABDUL GAFUR
0000
1,420,738.00
CR
69,199,823.79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08-76
08592176859
AJAT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:26/02
26/02 WSID:Z4421
ABDUL GAFUR
0000
2,245,425.00
CR
114,064,798.79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03/17 95031
ABDUL GAFUR
0000
1,460,951.00
CR
192,309,395.93</t>
        </r>
      </text>
    </comment>
  </commentList>
</comments>
</file>

<file path=xl/comments3.xml><?xml version="1.0" encoding="utf-8"?>
<comments xmlns="http://schemas.openxmlformats.org/spreadsheetml/2006/main">
  <authors>
    <author>Win-7</author>
  </authors>
  <commentList>
    <comment ref="J12" authorId="0">
      <text>
        <r>
          <rPr>
            <b/>
            <sz val="9"/>
            <color indexed="81"/>
            <rFont val="Tahoma"/>
            <charset val="1"/>
          </rPr>
          <t xml:space="preserve"> PEND
TRSF E-BANKING CR
0301/FTSCY/WS95011
10828125.00
Inficlo Bandros
TIKA KARTIKA SARI
0000
10,828,125.00
CR
425,356,857.18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04/01/2019  MCM InhouseTrf CS-CS
Inficlo Bandros
DARI TIKA KARTIKA SARI
Inficlo Bandros
 0,00  7.645.313,00</t>
        </r>
      </text>
    </comment>
    <comment ref="J18" authorId="0">
      <text>
        <r>
          <rPr>
            <b/>
            <sz val="9"/>
            <color indexed="81"/>
            <rFont val="Tahoma"/>
            <charset val="1"/>
          </rPr>
          <t xml:space="preserve"> PEND
TRSF E-BANKING CR
0501/FTSCY/WS95011
5795301.00
Inficlo Bandros
TIKA KARTIKA SARI
0000
5,795,301.00
CR
294,331,161.18</t>
        </r>
      </text>
    </comment>
    <comment ref="J21" authorId="0">
      <text>
        <r>
          <rPr>
            <b/>
            <sz val="9"/>
            <color indexed="81"/>
            <rFont val="Tahoma"/>
            <charset val="1"/>
          </rPr>
          <t xml:space="preserve"> PEND
TRSF E-BANKING CR
0701/FTSCY/WS95011
8508501.00
Inficlo Bandros
TIKA KARTIKA SARI
0000
8,508,501.00
CR
305,347,754.18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 PEND
TRSF E-BANKING CR
0801/FTSCY/WS95011
8914326.00
Inficlo Bandros
TIKA KARTIKA SARI
0000
8,914,326.00
CR
317,165,795.18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 xml:space="preserve"> PEND
TRSF E-BANKING CR
0901/FTSCY/WS95011
4722463.00
Inficlo Bandros
TIKA KARTIKA SARI
0000
4,722,463.00
CR
318,053,810.18</t>
        </r>
      </text>
    </comment>
    <comment ref="J35" authorId="0">
      <text>
        <r>
          <rPr>
            <b/>
            <sz val="9"/>
            <color indexed="81"/>
            <rFont val="Tahoma"/>
            <charset val="1"/>
          </rPr>
          <t>10/01/2019  MCM InhouseTrf CS-CS
Inficlo Bandros
DARI TIKA KARTIKA SARI
Inficlo Bandros
 0,00  2.938.251,00</t>
        </r>
      </text>
    </comment>
    <comment ref="J41" authorId="0">
      <text>
        <r>
          <rPr>
            <b/>
            <sz val="9"/>
            <color indexed="81"/>
            <rFont val="Tahoma"/>
            <charset val="1"/>
          </rPr>
          <t>11/01/2019  MCM InhouseTrf CS-CS
Inficlo Bandros
DARI TIKA KARTIKA SARI
Inficlo Bandros
 0,00  7.787.414,00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PEND
TRSF E-BANKING CR
1201/FTSCY/WS95011
5271615.00
Inficlo Bandros
TIKA KARTIKA SARI
0000
5,271,615.00
CR
34,557,376.18</t>
        </r>
      </text>
    </comment>
    <comment ref="J51" authorId="0">
      <text>
        <r>
          <rPr>
            <b/>
            <sz val="9"/>
            <color indexed="81"/>
            <rFont val="Tahoma"/>
            <charset val="1"/>
          </rPr>
          <t>14/01/2019  MCM InhouseTrf CS-CS
Inficlo Bandros
DARI TIKA KARTIKA SARI
Inficlo Bandros
 0,00  3.651.988,00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PEND
TRSF E-BANKING CR
1501/FTSCY/WS95011
9662802.00
Inficlo Bandros
TIKA KARTIKA SARI
0000
9,662,802.00
CR
52,868,554.18</t>
        </r>
      </text>
    </comment>
    <comment ref="J60" authorId="0">
      <text>
        <r>
          <rPr>
            <b/>
            <sz val="9"/>
            <color indexed="81"/>
            <rFont val="Tahoma"/>
            <charset val="1"/>
          </rPr>
          <t xml:space="preserve"> PEND
TRSF E-BANKING CR
1601/FTSCY/WS95011
3686901.00
Inficlo Bandros
TIKA KARTIKA SARI
0000
3,686,901.00
CR
57,418,556.18</t>
        </r>
      </text>
    </comment>
    <comment ref="J64" authorId="0">
      <text>
        <r>
          <rPr>
            <b/>
            <sz val="9"/>
            <color indexed="81"/>
            <rFont val="Tahoma"/>
            <family val="2"/>
          </rPr>
          <t>17/01/2019  MCM InhouseTrf CS-CS
Inficlo Bandros
DARI TIKA KARTIKA SARI
Inficlo Bandros
 0,00  4.890.551,00</t>
        </r>
      </text>
    </comment>
    <comment ref="J69" authorId="0">
      <text>
        <r>
          <rPr>
            <b/>
            <sz val="9"/>
            <color indexed="81"/>
            <rFont val="Tahoma"/>
            <charset val="1"/>
          </rPr>
          <t>18/01/2019  MCM InhouseTrf CS-CS
Inficlo Bandros
DARI TIKA KARTIKA SARI
Inficlo Bandros
 0,00  5.171.862,00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 xml:space="preserve"> PEND
TRSF E-BANKING CR
1901/FTSCY/WS95011
6150201.00
Inficlo Bandros
TIKA KARTIKA SARI
0000
6,150,201.00
CR
71,703,420.18</t>
        </r>
      </text>
    </comment>
    <comment ref="J77" authorId="0">
      <text>
        <r>
          <rPr>
            <b/>
            <sz val="9"/>
            <color indexed="81"/>
            <rFont val="Tahoma"/>
            <charset val="1"/>
          </rPr>
          <t xml:space="preserve"> PEND
TRSF E-BANKING CR
2101/FTSCY/WS95011
2929675.00
Inficlo Bandros
TIKA KARTIKA SARI
0000
2,929,675.00
CR
98,316,058.18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>22/01/2019  MCM InhouseTrf CS-CS
Inficlo Bandros
DARI TIKA KARTIKA SARI
Inficlo Bandros
 0,00  7.369.863,00</t>
        </r>
      </text>
    </comment>
    <comment ref="J87" authorId="0">
      <text>
        <r>
          <rPr>
            <b/>
            <sz val="9"/>
            <color indexed="81"/>
            <rFont val="Tahoma"/>
            <charset val="1"/>
          </rPr>
          <t>23/01/2019  MCM InhouseTrf CS-CS
Inficlo Bandros
DARI TIKA KARTIKA SARI
Inficlo Bandros
 0,00  6.419.701,00</t>
        </r>
      </text>
    </comment>
    <comment ref="J94" authorId="0">
      <text>
        <r>
          <rPr>
            <b/>
            <sz val="9"/>
            <color indexed="81"/>
            <rFont val="Tahoma"/>
            <charset val="1"/>
          </rPr>
          <t xml:space="preserve"> PEND
TRSF E-BANKING CR
2401/FTSCY/WS95011
4349015.00
Inficlo Bandros
TIKA KARTIKA SARI
0000
4,349,015.00
CR
20,621,968.18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01" authorId="0">
      <text>
        <r>
          <rPr>
            <b/>
            <sz val="9"/>
            <color indexed="81"/>
            <rFont val="Tahoma"/>
            <charset val="1"/>
          </rPr>
          <t>25/01/2019  MCM InhouseTrf CS-CS
Inficlo Bandros
DARI TIKA KARTIKA SARI
Inficlo Bandros
 0,00  3.573.152,00</t>
        </r>
      </text>
    </comment>
    <comment ref="J106" authorId="0">
      <text>
        <r>
          <rPr>
            <b/>
            <sz val="9"/>
            <color indexed="81"/>
            <rFont val="Tahoma"/>
            <charset val="1"/>
          </rPr>
          <t>26/01/2019  MCM InhouseTrf CS-CS
Inficlo Bandros
DARI TIKA KARTIKA SARI
Inficlo Bandros
 0,00  5.461.489,00</t>
        </r>
      </text>
    </comment>
    <comment ref="J110" authorId="0">
      <text>
        <r>
          <rPr>
            <b/>
            <sz val="9"/>
            <color indexed="81"/>
            <rFont val="Tahoma"/>
            <charset val="1"/>
          </rPr>
          <t xml:space="preserve"> PEND
TRSF E-BANKING CR
2801/FTSCY/WS95011
3302776.00
Inficlo Bandros
TIKA KARTIKA SARI
0000
3,302,776.00
CR
43,612,316.18</t>
        </r>
      </text>
    </comment>
    <comment ref="J115" authorId="0">
      <text>
        <r>
          <rPr>
            <b/>
            <sz val="9"/>
            <color indexed="81"/>
            <rFont val="Tahoma"/>
            <family val="2"/>
          </rPr>
          <t xml:space="preserve"> PEND
TRSF E-BANKING CR
2901/FTSCY/WS95011
10889463.00
Inficlo Bandros
TIKA KARTIKA SARI
0000
10,889,463.00
CR
63,101,699.18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>30/01/2019  MCM InhouseTrf CS-CS
Inficlo Bandros
DARI TIKA KARTIKA SARI
Inficlo Bandros
 0,00  5.120.598,00</t>
        </r>
      </text>
    </comment>
    <comment ref="J124" authorId="0">
      <text>
        <r>
          <rPr>
            <b/>
            <sz val="9"/>
            <color indexed="81"/>
            <rFont val="Tahoma"/>
            <charset val="1"/>
          </rPr>
          <t xml:space="preserve"> PEND
TRSF E-BANKING CR
3101/FTSCY/WS95011
5775976.00
Inficlo Bandros
TIKA KARTIKA SARI
0000
5,775,976.00
CR
175,355,369.18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27" authorId="0">
      <text>
        <r>
          <rPr>
            <b/>
            <sz val="9"/>
            <color indexed="81"/>
            <rFont val="Tahoma"/>
            <charset val="1"/>
          </rPr>
          <t xml:space="preserve"> PEND
TRSF E-BANKING CR
0102/FTSCY/WS95011
6451830.00
Inficlo bandros
TIKA KARTIKA SARI
0000
6,451,830.00
CR
119,727,055.22</t>
        </r>
      </text>
    </comment>
    <comment ref="J131" authorId="0">
      <text>
        <r>
          <rPr>
            <b/>
            <sz val="9"/>
            <color indexed="81"/>
            <rFont val="Tahoma"/>
            <family val="2"/>
          </rPr>
          <t>02/02/2019  MCM InhouseTrf CS-CS
Inficlo Bandros
DARI TIKA KARTIKA SARI
Inficlo Bandros
 0,00  3.092.085,00</t>
        </r>
      </text>
    </comment>
    <comment ref="J134" authorId="0">
      <text>
        <r>
          <rPr>
            <b/>
            <sz val="9"/>
            <color indexed="81"/>
            <rFont val="Tahoma"/>
            <family val="2"/>
          </rPr>
          <t>04/02/2019  MCM InhouseTrf CS-CS
Inficlo Bandros
DARI TIKA KARTIKA SARI
Inficlo Bandros
 0,00  5.856.390,00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8" authorId="0">
      <text>
        <r>
          <rPr>
            <b/>
            <sz val="9"/>
            <color indexed="81"/>
            <rFont val="Tahoma"/>
            <charset val="1"/>
          </rPr>
          <t xml:space="preserve"> PEND
TRSF E-BANKING CR
0502/FTSCY/WS95011
8844781.00
Inficlo Bandros
TIKA KARTIKA SARI
0000
8,844,781.00
CR
71,977,422.22</t>
        </r>
      </text>
    </comment>
    <comment ref="J140" authorId="0">
      <text>
        <r>
          <rPr>
            <b/>
            <sz val="9"/>
            <color indexed="81"/>
            <rFont val="Tahoma"/>
            <family val="2"/>
          </rPr>
          <t>06/02/2019  MCM InhouseTrf CS-CS
Inficlo Bandros
DARI TIKA KARTIKA SARI
Inficlo Bandros
 0,00  3.733.636,00</t>
        </r>
      </text>
    </comment>
    <comment ref="J144" authorId="0">
      <text>
        <r>
          <rPr>
            <b/>
            <sz val="9"/>
            <color indexed="81"/>
            <rFont val="Tahoma"/>
            <family val="2"/>
          </rPr>
          <t>07/02/2019  MCM InhouseTrf CS-CS
Inficlo Bandros
DARI TIKA KARTIKA SARI
Inficlo Bandros
 0,00  4.464.000,00</t>
        </r>
      </text>
    </comment>
    <comment ref="J150" authorId="0">
      <text>
        <r>
          <rPr>
            <b/>
            <sz val="9"/>
            <color indexed="81"/>
            <rFont val="Tahoma"/>
            <charset val="1"/>
          </rPr>
          <t>08/02/2019  MCM InhouseTrf CS-CS
Inficlo Bandros
DARI TIKA KARTIKA SARI
Inficlo Bandros
 0,00  3.028.556,00</t>
        </r>
      </text>
    </comment>
    <comment ref="J155" authorId="0">
      <text>
        <r>
          <rPr>
            <b/>
            <sz val="9"/>
            <color indexed="81"/>
            <rFont val="Tahoma"/>
            <charset val="1"/>
          </rPr>
          <t xml:space="preserve"> PEND
TRSF E-BANKING CR
0902/FTSCY/WS95011
5766461.00
Inficlo Bandros
TIKA KARTIKA SARI
0000
5,766,461.00
CR
83,777,505.22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60" authorId="0">
      <text>
        <r>
          <rPr>
            <b/>
            <sz val="9"/>
            <color indexed="81"/>
            <rFont val="Tahoma"/>
            <charset val="1"/>
          </rPr>
          <t xml:space="preserve"> PEND
TRSF E-BANKING CR
1102/FTSCY/WS95011
5078286.00
Inficlo Bandros
TIKA KARTIKA SARI
0000
5,078,286.00
CR
110,792,245.22</t>
        </r>
      </text>
    </comment>
    <comment ref="J165" authorId="0">
      <text>
        <r>
          <rPr>
            <b/>
            <sz val="9"/>
            <color indexed="81"/>
            <rFont val="Tahoma"/>
            <family val="2"/>
          </rPr>
          <t>12/02/2019  MCM InhouseTrf CS-CS
Inficlo Bandros
DARI TIKA KARTIKA SARI
Inficlo Bandros
 0,00  6.214.152,00</t>
        </r>
      </text>
    </comment>
    <comment ref="J171" authorId="0">
      <text>
        <r>
          <rPr>
            <b/>
            <sz val="9"/>
            <color indexed="81"/>
            <rFont val="Tahoma"/>
            <family val="2"/>
          </rPr>
          <t xml:space="preserve"> PEND
TRSF E-BANKING CR
1302/FTSCY/WS95011
3848795.00
Inficlo Bandros
TIKA KARTIKA SARI
0000
3,848,795.00
CR
120,673,630.22</t>
        </r>
      </text>
    </comment>
    <comment ref="J176" authorId="0">
      <text>
        <r>
          <rPr>
            <b/>
            <sz val="9"/>
            <color indexed="81"/>
            <rFont val="Tahoma"/>
            <family val="2"/>
          </rPr>
          <t>14/02/2019  MCM InhouseTrf CS-CS
Inficlo Bandros
DARI TIKA KARTIKA SARI
Inficlo Bandros
 0,00  3.240.843,00</t>
        </r>
      </text>
    </comment>
    <comment ref="J180" authorId="0">
      <text>
        <r>
          <rPr>
            <b/>
            <sz val="9"/>
            <color indexed="81"/>
            <rFont val="Tahoma"/>
            <charset val="1"/>
          </rPr>
          <t>15/02/2019  MCM InhouseTrf CS-CS
Inficlo Bandros
DARI TIKA KARTIKA SARI
Inficlo Bandros
 0,00  2.357.919,00</t>
        </r>
      </text>
    </comment>
    <comment ref="J186" authorId="0">
      <text>
        <r>
          <rPr>
            <b/>
            <sz val="9"/>
            <color indexed="81"/>
            <rFont val="Tahoma"/>
            <family val="2"/>
          </rPr>
          <t xml:space="preserve"> PEND
TRSF E-BANKING CR
1602/FTSCY/WS95011
5010888.00
Inficlo Bandros
TIKA KARTIKA SARI
0000
5,010,888.00
CR
128,246,315.22</t>
        </r>
      </text>
    </comment>
    <comment ref="J191" authorId="0">
      <text>
        <r>
          <rPr>
            <b/>
            <sz val="9"/>
            <color indexed="81"/>
            <rFont val="Tahoma"/>
            <charset val="1"/>
          </rPr>
          <t>18/02/2019  MCM InhouseTrf CS-CS
Inficlo Bandros
DARI TIKA KARTIKA SARI
Inficlo Bandros
 0,00  2.656.952,00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96" authorId="0">
      <text>
        <r>
          <rPr>
            <b/>
            <sz val="9"/>
            <color indexed="81"/>
            <rFont val="Tahoma"/>
            <charset val="1"/>
          </rPr>
          <t xml:space="preserve"> PEND
TRSF E-BANKING CR
1902/FTSCY/WS95011
4737985.00
Inficlo Bandros
TIKA KARTIKA SARI
0000
4,737,985.00
CR
159,675,569.22</t>
        </r>
      </text>
    </comment>
    <comment ref="J200" authorId="0">
      <text>
        <r>
          <rPr>
            <b/>
            <sz val="9"/>
            <color indexed="81"/>
            <rFont val="Tahoma"/>
            <family val="2"/>
          </rPr>
          <t>20/02/2019  MCM InhouseTrf CS-CS
Inficlo Bandros
DARI TIKA KARTIKA SARI
Inficlo Bandros
 0,00  2.423.945,00</t>
        </r>
      </text>
    </comment>
    <comment ref="J203" authorId="0">
      <text>
        <r>
          <rPr>
            <b/>
            <sz val="9"/>
            <color indexed="81"/>
            <rFont val="Tahoma"/>
            <family val="2"/>
          </rPr>
          <t>21/02/2019  MCM InhouseTrf CS-CS
Inficlo Bandros
DARI TIKA KARTIKA SARI
Inficlo Bandros
 0,00  3.540.675,00</t>
        </r>
      </text>
    </comment>
    <comment ref="J209" authorId="0">
      <text>
        <r>
          <rPr>
            <b/>
            <sz val="9"/>
            <color indexed="81"/>
            <rFont val="Tahoma"/>
            <charset val="1"/>
          </rPr>
          <t xml:space="preserve"> PEND
TRSF E-BANKING CR
2202/FTSCY/WS95011
4222630.00
Inficlo Bandros
TIKA KARTIKA SARI
0000
4,222,630.00
CR
158,977,749.22</t>
        </r>
      </text>
    </comment>
    <comment ref="J213" authorId="0">
      <text>
        <r>
          <rPr>
            <b/>
            <sz val="9"/>
            <color indexed="81"/>
            <rFont val="Tahoma"/>
            <charset val="1"/>
          </rPr>
          <t>23/02/2019  MCM InhouseTrf CS-CS
Inficlo Bandros
DARI TIKA KARTIKA SARI
Inficlo Bandros
 0,00  2.512.940,00</t>
        </r>
      </text>
    </comment>
    <comment ref="J216" authorId="0">
      <text>
        <r>
          <rPr>
            <b/>
            <sz val="9"/>
            <color indexed="81"/>
            <rFont val="Tahoma"/>
            <family val="2"/>
          </rPr>
          <t xml:space="preserve"> PEND
TRSF E-BANKING CR
2502/FTSCY/WS95011
2693650.00
Inficlo Bandros
TIKA KARTIKA SARI
0000
2,693,650.00
CR
189,305,304.22</t>
        </r>
      </text>
    </comment>
    <comment ref="J221" authorId="0">
      <text>
        <r>
          <rPr>
            <b/>
            <sz val="9"/>
            <color indexed="81"/>
            <rFont val="Tahoma"/>
            <family val="2"/>
          </rPr>
          <t xml:space="preserve"> PEND
TRSF E-BANKING CR
2602/FTSCY/WS95011
4429435.00
Inficlo Bandros
TIKA KARTIKA SARI
0000
4,429,435.00
CR
196,251,244.22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7" authorId="0">
      <text>
        <r>
          <rPr>
            <b/>
            <sz val="9"/>
            <color indexed="81"/>
            <rFont val="Tahoma"/>
            <charset val="1"/>
          </rPr>
          <t>27/02/2019  MCM InhouseTrf CS-CS
Inficlo Bandros
DARI TIKA KARTIKA SARI
Inficlo Bandros
 0,00  2.510.390,00</t>
        </r>
      </text>
    </comment>
    <comment ref="J231" authorId="0">
      <text>
        <r>
          <rPr>
            <b/>
            <sz val="9"/>
            <color indexed="81"/>
            <rFont val="Tahoma"/>
            <family val="2"/>
          </rPr>
          <t xml:space="preserve"> PEND
TRSF E-BANKING CR
2802/FTSCY/WS95011
993820.00
Inficlo Bandros
TIKA KARTIKA SARI
0000
993,820.00
CR
203,365,404.22</t>
        </r>
      </text>
    </comment>
    <comment ref="J238" authorId="0">
      <text>
        <r>
          <rPr>
            <b/>
            <sz val="9"/>
            <color indexed="81"/>
            <rFont val="Tahoma"/>
            <family val="2"/>
          </rPr>
          <t>01/03/2019  MCM InhouseTrf CS-CS
Inficlo Bandros
DARI TIKA KARTIKA SARI
Inficlo Bandros
 0,00  3.871.070,00</t>
        </r>
      </text>
    </comment>
    <comment ref="J241" authorId="0">
      <text>
        <r>
          <rPr>
            <b/>
            <sz val="9"/>
            <color indexed="81"/>
            <rFont val="Tahoma"/>
            <family val="2"/>
          </rPr>
          <t xml:space="preserve"> PEND
TRSF E-BANKING CR
0203/FTSCY/WS95011
3470805.00
Inficlo Bandros
TIKA KARTIKA SARI
0000
3,470,805.00
CR
137,494,581.88</t>
        </r>
      </text>
    </comment>
    <comment ref="J244" authorId="0">
      <text>
        <r>
          <rPr>
            <b/>
            <sz val="9"/>
            <color indexed="81"/>
            <rFont val="Tahoma"/>
            <family val="2"/>
          </rPr>
          <t>04/03/2019  MCM InhouseTrf CS-CS
Inficlo Bandros
DARI TIKA KARTIKA SARI
Inficlo Bandros
 0,00  3.308.030,00</t>
        </r>
      </text>
    </comment>
    <comment ref="J249" authorId="0">
      <text>
        <r>
          <rPr>
            <b/>
            <sz val="9"/>
            <color indexed="81"/>
            <rFont val="Tahoma"/>
            <family val="2"/>
          </rPr>
          <t xml:space="preserve"> PEND
TRSF E-BANKING CR
0603/FTSCY/WS95011
5511655.00
Inficlo Bandros
TIKA KARTIKA SARI
0000
5,511,655.00
CR
181,032,801.88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52" authorId="0">
      <text>
        <r>
          <rPr>
            <b/>
            <sz val="9"/>
            <color indexed="81"/>
            <rFont val="Tahoma"/>
            <family val="2"/>
          </rPr>
          <t>06/03/2019  MCM InhouseTrf CS-CS
Inficlo Bandros
DARI TIKA KARTIKA SARI
Inficlo Bandros
 0,00  1.369.830,00</t>
        </r>
      </text>
    </comment>
    <comment ref="J257" authorId="0">
      <text>
        <r>
          <rPr>
            <b/>
            <sz val="9"/>
            <color indexed="81"/>
            <rFont val="Tahoma"/>
            <charset val="1"/>
          </rPr>
          <t xml:space="preserve"> PEND
TRSF E-BANKING CR
0703/FTSCY/WS95011
2937687.00
Inficlo Bandros
TIKA KARTIKA SARI
0000
2,937,687.00
CR
190,118,941.88</t>
        </r>
      </text>
    </comment>
    <comment ref="J260" authorId="0">
      <text>
        <r>
          <rPr>
            <b/>
            <sz val="9"/>
            <color indexed="81"/>
            <rFont val="Tahoma"/>
            <charset val="1"/>
          </rPr>
          <t>08/03/2019  MCM InhouseTrf CS-CS
Inficlo Bandros
DARI TIKA KARTIKA SARI
Inficlo Bandros
 0,00  2.170.305,00</t>
        </r>
      </text>
    </comment>
    <comment ref="J265" authorId="0">
      <text>
        <r>
          <rPr>
            <b/>
            <sz val="9"/>
            <color indexed="81"/>
            <rFont val="Tahoma"/>
            <family val="2"/>
          </rPr>
          <t>09/03/2019  MCM InhouseTrf CS-CS
Inficlo Bandros
DARI TIKA KARTIKA SARI
Inficlo Bandros
 0,00  2.145.655,00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69" authorId="0">
      <text>
        <r>
          <rPr>
            <b/>
            <sz val="9"/>
            <color indexed="81"/>
            <rFont val="Tahoma"/>
            <charset val="1"/>
          </rPr>
          <t>11/03/2019  MCM InhouseTrf CS-CS
Inficlo Bandros
DARI TIKA KARTIKA SARI
Inficlo Bandros
 0,00  953.275,00</t>
        </r>
      </text>
    </comment>
    <comment ref="J275" authorId="0">
      <text>
        <r>
          <rPr>
            <b/>
            <sz val="9"/>
            <color indexed="81"/>
            <rFont val="Tahoma"/>
            <charset val="1"/>
          </rPr>
          <t xml:space="preserve"> PEND
TRSF E-BANKING CR
1203/FTSCY/WS95011
5215770.00
Inficlo Bandros
TIKA KARTIKA SARI
0000
5,215,770.00
CR
236,719,051.88</t>
        </r>
      </text>
    </comment>
    <comment ref="J281" authorId="0">
      <text>
        <r>
          <rPr>
            <b/>
            <sz val="9"/>
            <color indexed="81"/>
            <rFont val="Tahoma"/>
            <charset val="1"/>
          </rPr>
          <t xml:space="preserve"> PEND
TRSF E-BANKING CR
1303/FTSCY/WS95011
3423970.00
Inficlo Bandros
TIKA KARTIKA SARI
0000
3,423,970.00
CR
245,153,620.88</t>
        </r>
      </text>
    </comment>
    <comment ref="J285" authorId="0">
      <text>
        <r>
          <rPr>
            <b/>
            <sz val="9"/>
            <color indexed="81"/>
            <rFont val="Tahoma"/>
            <charset val="1"/>
          </rPr>
          <t xml:space="preserve"> PEND
TRSF E-BANKING CR
1403/FTSCY/WS95011
3053540.00
Inficlo Bandros
TIKA KARTIKA SARI
0000
3,053,540.00
CR
249,071,355.88</t>
        </r>
      </text>
    </comment>
    <comment ref="J289" authorId="0">
      <text>
        <r>
          <rPr>
            <b/>
            <sz val="9"/>
            <color indexed="81"/>
            <rFont val="Tahoma"/>
            <charset val="1"/>
          </rPr>
          <t xml:space="preserve"> PEND
TRSF E-BANKING CR
1503/FTSCY/WS95011
2367165.00
Inficlo Bandros
TIKA KARTIKA SARI
0000
2,367,165.00
CR
244,662,556.88</t>
        </r>
      </text>
    </comment>
    <comment ref="J296" authorId="0">
      <text>
        <r>
          <rPr>
            <b/>
            <sz val="9"/>
            <color indexed="81"/>
            <rFont val="Tahoma"/>
            <family val="2"/>
          </rPr>
          <t xml:space="preserve"> PEND
TRSF E-BANKING CR
1603/FTSCY/WS95011
2987155.00
Inficlo Bandros
TIKA KARTIKA SARI
0000
2,987,155.00
CR
248,323,421.88</t>
        </r>
      </text>
    </comment>
    <comment ref="J299" authorId="0">
      <text>
        <r>
          <rPr>
            <b/>
            <sz val="9"/>
            <color indexed="81"/>
            <rFont val="Tahoma"/>
            <family val="2"/>
          </rPr>
          <t xml:space="preserve"> PEND
TRSF E-BANKING CR
1803/FTSCY/WS95011
1680875.00
Inficlo Bandros
TIKA KARTIKA SARI
0000
1,680,875.00
CR
281,559,836.88</t>
        </r>
      </text>
    </comment>
    <comment ref="J304" authorId="0">
      <text>
        <r>
          <rPr>
            <b/>
            <sz val="9"/>
            <color indexed="81"/>
            <rFont val="Tahoma"/>
            <charset val="1"/>
          </rPr>
          <t xml:space="preserve"> PEND
TRSF E-BANKING CR
1903/FTSCY/WS95011
4219995.00
Inficlo Bandros
TIKA KARTIKA SARI
0000
4,219,995.00
CR
254,457,854.88</t>
        </r>
      </text>
    </comment>
  </commentList>
</comments>
</file>

<file path=xl/comments30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C16015553  Titipan Pembayaran (K)  Oct 11 '16 16:44  1.000.000   Kas Besar  Annisa Zahirah  Sesuai Faktur   Titip Bayar Pelnggan a/n Dudung (Sinar Utama) Rp. 1.000.000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24/10/2016  SA Cash Dep NoBook
NANAN SUPENA
ABDUL RAHMAN
 0,00  500.000,00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08/11/2016  SA Cash Dep NoBook
ABDUL RAHMAN
 0,00  4.000.000,00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C16017755  Titipan Pembayaran (K)  Nov 26 '16 16:41  2.467.200   Kas Besar  Annisa Zahirah  Sesuai Faktur   Penitipan pembayaran a/n Dudung sinar utama Rp 2.467.200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22/12/2016  SA Cash Dep NoBook
ABDUL RAHMAN
 0,00  2.000.000,00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 C17019286  Titipan Pembayaran (K)  Jan 05 '17 09:35  2.033.400   Kas Besar  Dewi Rosdiana  Sesuai Faktur   Titip Bayar Pelanggan Pelanggan a/n Dudung (Sinar Utama) Rp. 2.033.400 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06/02/2017  SA Cash Dep NoBook
ANGGI
ABDUL RAHMAN
 0,00  1.500.000,00</t>
        </r>
      </text>
    </comment>
  </commentList>
</comments>
</file>

<file path=xl/comments31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19/12/16  TRANSFER ATM DADANG SUPRIAT TO ABDUL RAHMAN g
  2.226.300,00  599.482.761,00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 xml:space="preserve">081906697332
B72005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04/01/17  SETORAN TANPA BUKU
  443.000,00  313.428.704,00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0878040335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03/02/17  SETORAN TANPA BUKU
  1.088.000,00  339.131.412,00</t>
        </r>
      </text>
    </comment>
  </commentList>
</comments>
</file>

<file path=xl/comments32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C16016906  Titipan Pembayaran (K)  Nov 07 '16 15:29  1.500.000   Kas Besar  Annisa Zahirah  Sesuai Faktur   Titip uang a/n Heni Agung Jaya kecil ID 160102430 Rp 1.500.000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C16017846  Titipan Pembayaran (K)  Nov 28 '16 17:41  468.500   Kas Besar  Dewi Rosdiana  Sesuai Faktur   Titipan dari Heni Agung jaya kecil ID 160102430 Rp 468.500 </t>
        </r>
      </text>
    </comment>
  </commentList>
</comments>
</file>

<file path=xl/comments33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27/09/2016  M-BK TRF CA/SA W/TXT
inv blackelly
DARI KUSNO
 0,00  1.496.038,00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06/10/2016  M-BK TRF CA/SA W/TXT
inv blackelly
DARI KUSNO
 0,00  2.185.665,00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13/10/16  TRANSFER SMS KUSNO TO ABDUL RAHMAN
  2.374.228,00  551.531.535,00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20/10/16  TRANSFER SMS KUSNO TO ABDUL RAHMAN
  2.990.928,00  565.895.451,00</t>
        </r>
      </text>
    </comment>
    <comment ref="J52" authorId="0">
      <text>
        <r>
          <rPr>
            <b/>
            <sz val="9"/>
            <color indexed="81"/>
            <rFont val="Tahoma"/>
            <family val="2"/>
          </rPr>
          <t xml:space="preserve"> 27/10
TRSF E-BANKING CR
10/27 95031
INV BLAKKELLY
KUSNO
0000
3,545,240.00
CR
197,791,443.35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11/03 95031
INV BCL
KUSNO
0000
678,827.00
CR
68,602,354.47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PEND
TRSF E-BANKING CR
11/12 95031
INV IFL
KUSNO
0000
621,426.00
CR
32,730,137.47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>20/11/16  TRANSFER SMS KUSNO TO ABDUL RAHMAN
  1.214.238,00  604.846.131,00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 xml:space="preserve"> PEND
TRSF E-BANKING CR
11/24 95031
LFLC
KUSNO
0000
3,068,453.00
CR
120,621,381.47</t>
        </r>
      </text>
    </comment>
    <comment ref="J91" authorId="0">
      <text>
        <r>
          <rPr>
            <b/>
            <sz val="9"/>
            <color indexed="81"/>
            <rFont val="Tahoma"/>
            <family val="2"/>
          </rPr>
          <t>05/12/2016  M-BK TRF CA/SA W/TXT
inv bcl
DARI KUSNO
 0,00  955.588,00</t>
        </r>
      </text>
    </comment>
    <comment ref="J99" authorId="0">
      <text>
        <r>
          <rPr>
            <b/>
            <sz val="9"/>
            <color indexed="81"/>
            <rFont val="Tahoma"/>
            <family val="2"/>
          </rPr>
          <t xml:space="preserve"> 13/12
TRSF E-BANKING CR
12/13 95031
INV BLACKELLY
KUSNO
0000
2,488,327.00
CR
59,941,638.95</t>
        </r>
      </text>
    </comment>
    <comment ref="J113" authorId="0">
      <text>
        <r>
          <rPr>
            <b/>
            <sz val="9"/>
            <color indexed="81"/>
            <rFont val="Tahoma"/>
            <family val="2"/>
          </rPr>
          <t>26/12/16  TRANSFER SMS KUSNO TO ABDUL RAHMAN
  2.010.227,00  309.120.927,00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>06/01/2017  M-BK TRF CA/SA W/TXT
inv bcl
DARI KUSNO
 0,00  878.502,00</t>
        </r>
      </text>
    </comment>
    <comment ref="J129" authorId="0">
      <text>
        <r>
          <rPr>
            <b/>
            <sz val="9"/>
            <color indexed="81"/>
            <rFont val="Tahoma"/>
            <family val="2"/>
          </rPr>
          <t xml:space="preserve"> 17/01
TRSF E-BANKING CR
01/17 95031
INV BCL
KUSNO
0000
596,314.00
CR
144,517,052.53</t>
        </r>
      </text>
    </comment>
  </commentList>
</comments>
</file>

<file path=xl/comments34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31/01/17  TRANSFER ATM ANDI RIANSYAH TO ABDUL RAHMAN l FROM408701009061538 TO400301000897500ATM
  565.688,00  335.766.931,00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06/02/17  TRANSFER ATM ANDI RIANSYAH TO ABDUL RAHMAN l
  1.472.100,00  343.852.512,00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11/02/17  TRANSFER ATM ANDI RIANSYAH TO ABDUL RAHMAN l FROM408701009061538 TO400301000897500ATM
  2.289.700,00  53.262.652,00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Cancel
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
==VALIDASI EBANKING==
Diverifikasi oleh: Imam M
Kopi Paste Teks Transaksi Ebanking: 
19/02/17 TRANSFER ATM ANDI RIANSYAH TO ABDUL RAHMAN
  2.140.251,00 66.301.408,00
Untuk
- ID 170112471 Rp  413.438 
- ID 170112609 Rp  1.449.700 
- ID 170113071 Rp 277.113
</t>
        </r>
      </text>
    </comment>
  </commentList>
</comments>
</file>

<file path=xl/comments35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06/05/16  TRANSFER ATM NINA RAHMAWATI TO ABDUL RAHMAN d
  11.034.450,00  75.514.858,00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10/05/16 TRANSFER ATM NINA RAHMAWATI TO ABDUL RAHMAN d
5.150.688,00 97.907.649,00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13/05/16  TRANSFER ATM NINA RAHMAWATI TO ABDUL RAHMAN d
  16.768.938,00  141.102.513,00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05/17 95031
NINA RAHMAWATI
0000
16,065,700.00
CR
208,289,684.74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19/05/16  TRANSFER ATM NINA RAHMAWATI TO ABDUL RAHMAN
  13.807.763,00  159.688.266,00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23/05
SETORAN VIA CDM
2305 WSID:983H1 NINA RAHMAWATI
0998
4,700,000.00
CR
90,486,271.74
23/05
SETORAN VIA CDM
2305 WSID:983H1 NINA RAHMAWATI
0998
4,800,000.00
CR
95,286,271.74
23/05
SETORAN VIA CDM
2305 WSID:983H1 NINA RAHMAWATI
0998
4,700,000.00
CR
99,986,271.74
23/05
SETORAN VIA CDM
2305 WSID:983H1 NINA RAHMAWATI
0998
400,000.00
CR
100,386,271.74
23/05
SETORAN VIA CDM
2305 WSID:983H1 NINA RAHMAWATI
0998
400,000.00
CR
100,786,271.74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PEND
SETORAN VIA CDM
24/05 WSID:983H1 NINA RAHMAWATI
0998
4,300,000.00
CR
127,205,538.74
PEND
SETORAN VIA CDM
24/05 WSID:983H1 NINA RAHMAWATI
0998
3,100,000.00
CR
130,305,538.74
PEND
SETORAN VIA CDM
24/05 WSID:983H1 NINA RAHMAWATI
0998
250,000.00
CR
130,555,538.74
PEND
SETORAN VIA CDM
24/05 WSID:983H1 NINA RAHMAWATI
0998
200,000.00
CR
130,755,538.74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25/05 WSID:024R1
NINA RAHMAWATI
0000
6,651,500.00
CR
148,528,865.74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27/05/16  TRANSFER ATM NINA RAHMAWATI TO ABDUL RAHMAN d
  10.379.338,00  212.531.428,00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30/05/16  SETORAN TANPA BUKU
  13.900.000,00  228.932.329,00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C16009929  Titipan Pembayaran (K)  May 30 '16 18:34  3.850.300   Kas Besar  Eva  Sesuai Faktur   Pembayaran ID 160085171 a/n Ibu Nina Rp. 3.850.300 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PEND
TRSF E-BANKING CR
05/31 95031
NINA RAHMAWATI
0000
10,693,150.00
CR
82,088,436.74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07/06/16  TRANSFER ATM NINA RAHMAWATI TO ABDUL RAHMAN d
  14.577.575,00  189.662.409,00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09/06
TRSF E-BANKING CR
06/09 95031
NINA RAHMAWATI
0000
1,465,976.00
CR
17,578,946.57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PEND
TRSF E-BANKING CR
06/11 95031
NINA RAHMAWATI
0000
1,936,200.00
CR
44,866,023.57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13/06
SETORAN TUNAI
0337
13,857,000.00
CR
88,175,963.57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21/06/16  SETORAN TANPA BUKU 7023052 2111 SA Cash Dep NoBook
  7.050.000,00  297.083.744,00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 PEND
TRSF E-BANKING CR
06/27 95031
NINA RAHMAWATI
0000
2,871,138.00
CR
352,038,826.57</t>
        </r>
      </text>
    </comment>
  </commentList>
</comments>
</file>

<file path=xl/comments36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15/05/16  TRANSFER ATM ARIF RAHMAN HA TO ABDUL RAHMAN c
  1.050.276,00  142.649.789,00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26/05/2016 M-BK TRF CA/SA
DARI ARIF RAHMAN HAKIM
0,00 1.004.589,00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01/06/16  TRANSFER ATM ARIF RAHMAN HA TO ABDUL RAHMAN
  1.711.600,00  241.833.929,00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11/06/16  TRANSFER ATM ARIF RAHMAN HA TO ABDUL RAHMAN
  2.168.525,00  196.297.362,00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20/06/2016  M-BK TRF CA/SA
DARI ARIF RAHMAN HAKIM
 0,00  789.350,00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21/06/2016  M-BK TRF CA/SA
DARI ARIF RAHMAN HAKIM
 0,00  723.363,00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24/06/2016  M-BK TRF CA/SA
DARI ARIF RAHMAN HAKIM
 0,00  960.576,00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>28/06/2016  M-BK TRF CA/SA
DARI ARIF RAHMAN HAKIM
 0,00  1.009.575,00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27/07/16  TRANSFER ATM ARIF RAHMAN HA TO ABDUL RAHMAN c
  1.500.000,00  340.733.926,00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05/08/16  TRANSAKSI KREDIT DARI BANK LAIN 5264222511790164#100000610866#ATM #TRFHM
  1.100.000,00  356.437.482,00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10/08/16  TRANSFER ATM ARIF RAHMAN HA TO ABDUL RAHMAN
  1.200.000,00  373.571.136,00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12/08/16  TRANSFER ATM ARIF RAHMAN HA TO ABDUL RAHMAN
  1.600.000,00  377.743.436,00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>28/08/16  TRANSFER ATM ARIF RAHMAN HA TO ABDUL RAHMAN c
  1.500.000,00  421.854.613,00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>04/09/2016  M-BK TRF CA/SA
DARI ARIF RAHMAN HAKIM
 0,00  1.000.000,00</t>
        </r>
      </text>
    </comment>
    <comment ref="J62" authorId="0">
      <text>
        <r>
          <rPr>
            <b/>
            <sz val="9"/>
            <color indexed="81"/>
            <rFont val="Tahoma"/>
            <family val="2"/>
          </rPr>
          <t>15/09/16  TRANSFER ATM ARIF RAHMAN HA TO ABDUL RAHMAN
  1.500.000,00  474.837.824,00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>28/09/2016  M-BK TRF CA/SA
DARI ARIF RAHMAN HAKIM
 0,00  1.100.000,00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16/10/16  TRANSFER ATM ARIF RAHMAN HA TO ABDUL RAHMAN
  1.500.000,00  557.260.248,00</t>
        </r>
      </text>
    </comment>
    <comment ref="J81" authorId="0">
      <text>
        <r>
          <rPr>
            <b/>
            <sz val="9"/>
            <color indexed="81"/>
            <rFont val="Tahoma"/>
            <family val="2"/>
          </rPr>
          <t xml:space="preserve"> PEND
TRSF E-BANKING CR
31/10 WSID:Z1391
ARIF RAHMAN HAKIM
0000
1,000,000.00
CR
194,244,632.35</t>
        </r>
      </text>
    </comment>
    <comment ref="J82" authorId="0">
      <text>
        <r>
          <rPr>
            <b/>
            <sz val="9"/>
            <color indexed="81"/>
            <rFont val="Tahoma"/>
            <family val="2"/>
          </rPr>
          <t>01/11/16  TRANSFER ATM ARIF RAHMAN HA TO ABDUL RAHMAN
  1.000.000,00  606.657.970,00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>28/11/2016  M-BK TRF CA/SA
DARI ARIF RAHMAN HAKIM
 0,00  1.000.000,00</t>
        </r>
      </text>
    </comment>
    <comment ref="J99" authorId="0">
      <text>
        <r>
          <rPr>
            <b/>
            <sz val="9"/>
            <color indexed="81"/>
            <rFont val="Tahoma"/>
            <family val="2"/>
          </rPr>
          <t>14/12/16  TRANSFER SMS ARIF RAHMAN HA TO ABDUL RAHMAN
  1.000.000,00  588.735.958,00</t>
        </r>
      </text>
    </comment>
    <comment ref="H100" authorId="0">
      <text>
        <r>
          <rPr>
            <b/>
            <sz val="9"/>
            <color indexed="81"/>
            <rFont val="Tahoma"/>
            <family val="2"/>
          </rPr>
          <t>888018480764</t>
        </r>
      </text>
    </comment>
    <comment ref="J100" authorId="0">
      <text>
        <r>
          <rPr>
            <b/>
            <sz val="9"/>
            <color indexed="81"/>
            <rFont val="Tahoma"/>
            <family val="2"/>
          </rPr>
          <t xml:space="preserve"> PEND
TRSF E-BANKING CR
04/01 WSID:064D1
ARIF RAHMAN HAKIM
0000
1,500,000.00
CR
163,870,887.53</t>
        </r>
      </text>
    </comment>
    <comment ref="J101" authorId="0">
      <text>
        <r>
          <rPr>
            <b/>
            <sz val="9"/>
            <color indexed="81"/>
            <rFont val="Tahoma"/>
            <family val="2"/>
          </rPr>
          <t>10/01/2017  M-BK TRF CA/SA
DARI ARIF RAHMAN HAKIM
 0,00  1.000.000,00</t>
        </r>
      </text>
    </comment>
    <comment ref="J102" authorId="0">
      <text>
        <r>
          <rPr>
            <b/>
            <sz val="9"/>
            <color indexed="81"/>
            <rFont val="Tahoma"/>
            <family val="2"/>
          </rPr>
          <t xml:space="preserve"> PEND
TRSF E-BANKING CR
24/01 WSID:159Z1
ARIF RAHMAN HAKIM
0000
500,000.00
CR
126,749,190.53</t>
        </r>
      </text>
    </comment>
    <comment ref="H103" authorId="0">
      <text>
        <r>
          <rPr>
            <b/>
            <sz val="9"/>
            <color indexed="81"/>
            <rFont val="Tahoma"/>
            <family val="2"/>
          </rPr>
          <t xml:space="preserve">C17020019  Ongkos Kirim Kurir (D)  Jan 27 '17 18:09   80.000  Kas Besar  Andi Haeruman  Sesuai Faktur   Ongkir a/n Arif Rahman Hakim Rp. 80.000 B7413 082-240-498-199 </t>
        </r>
      </text>
    </comment>
    <comment ref="J103" authorId="0">
      <text>
        <r>
          <rPr>
            <b/>
            <sz val="9"/>
            <color indexed="81"/>
            <rFont val="Tahoma"/>
            <family val="2"/>
          </rPr>
          <t>27/01/2017  M-BK TRF CA/SA
DARI ARIF RAHMAN HAKIM
 0,00  1.000.000,00</t>
        </r>
      </text>
    </comment>
    <comment ref="J104" authorId="0">
      <text>
        <r>
          <rPr>
            <b/>
            <sz val="9"/>
            <color indexed="81"/>
            <rFont val="Tahoma"/>
            <family val="2"/>
          </rPr>
          <t xml:space="preserve"> PEND
TRSF E-BANKING CR
02/05 95031
ARIF RAHMAN HAKIM
0000
1,000,000.00
CR
28,697,598.79</t>
        </r>
      </text>
    </comment>
    <comment ref="H107" authorId="0">
      <text>
        <r>
          <rPr>
            <b/>
            <sz val="9"/>
            <color indexed="81"/>
            <rFont val="Tahoma"/>
            <family val="2"/>
          </rPr>
          <t>HENDI
B 7945
081888440419</t>
        </r>
      </text>
    </comment>
    <comment ref="J107" authorId="0">
      <text>
        <r>
          <rPr>
            <b/>
            <sz val="9"/>
            <color indexed="81"/>
            <rFont val="Tahoma"/>
            <family val="2"/>
          </rPr>
          <t>07/02/2017  M-BK TRF CA/SA
DARI ARIF RAHMAN HAKIM
 0,00  1.000.000,00</t>
        </r>
      </text>
    </comment>
    <comment ref="J108" authorId="0">
      <text>
        <r>
          <rPr>
            <b/>
            <sz val="9"/>
            <color indexed="81"/>
            <rFont val="Tahoma"/>
            <family val="2"/>
          </rPr>
          <t xml:space="preserve"> PEND
TRSF E-BANKING CR
02/09 78371
ARIF RAHMAN HAKIM
0000
600,000.00
CR
9,087,830.79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>10/02/17  TRANSFER ATM ARIF RAHMAN HA TO ABDUL RAHMAN c
  719.688,00  50.521.288,00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>15/02/17  TRANSFER SMS ARIF RAHMAN HA TO ABDUL RAHMAN
  444.319,00  51.656.015,00</t>
        </r>
      </text>
    </comment>
  </commentList>
</comments>
</file>

<file path=xl/comments37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C17020581  Titipan Pembayaran (K)  Feb 13 '17 18:13  3.000.000   Kas Besar  Anisa Zahirah  Sesuai Faktur   Titip bayar Pelanggan a/n Nur Arvan - Bekasi Rp. 3.000.000 ID 170112175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C17020922  Titipan Pembayaran (K)  Feb 23 '17 18:21  3.481.200   Kas Besar  Anisa Zahirah  Tidak Sesuai Faktur   Titip bayar pelanggan a/n Ervan Bekasi Rp. 3.481.262 dibulatkan menjadi Rp. 3.481.200 </t>
        </r>
      </text>
    </comment>
  </commentList>
</comments>
</file>

<file path=xl/comments38.xml><?xml version="1.0" encoding="utf-8"?>
<comments xmlns="http://schemas.openxmlformats.org/spreadsheetml/2006/main">
  <authors>
    <author>Win-7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022 AI NANI JL.ZAENAL Z
0998
536,762.00
CR
120,530,236.74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10/06/2016  PRMA CR Transfer
1300012670983 5022820396158051
0000051486/564855 /PRM-9826 - SPBU
 0,00  1.252.950,00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BDOG 109379967216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2947953560008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17/06/2016  PRMA CR Transfer
1300012670983 5022820396158051
0000051486/674116 /PRM-9826 - SPBU
 0,00  2.234.125,00</t>
        </r>
      </text>
    </comment>
    <comment ref="H16" authorId="0">
      <text>
        <r>
          <rPr>
            <b/>
            <sz val="9"/>
            <color indexed="81"/>
            <rFont val="Tahoma"/>
            <family val="2"/>
          </rPr>
          <t>2947953850000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2947954960005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29/06/2016  PRMA CR Transfer
1300012670983 5022820396158051
0000051486/44596 /PRM-9826 - SPBU
 0,00  3.011.350,00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02/08/2016  M-BK TRF CA/SA
DARI WAWAN KURNIAWAN
 0,00  663.400,00</t>
        </r>
      </text>
    </comment>
  </commentList>
</comments>
</file>

<file path=xl/comments39.xml><?xml version="1.0" encoding="utf-8"?>
<comments xmlns="http://schemas.openxmlformats.org/spreadsheetml/2006/main">
  <authors>
    <author>Win-7</author>
  </authors>
  <commentList>
    <comment ref="J15" authorId="0">
      <text>
        <r>
          <rPr>
            <b/>
            <sz val="9"/>
            <color indexed="81"/>
            <rFont val="Tahoma"/>
            <family val="2"/>
          </rPr>
          <t>06/04
TRSF E-BANKING CR 
0604/FTSCY/WS95011
9000000.00
WIDYA HUTOMO SAHAD
0000
9,000,000.00
CR
23,388,730.28
Lebih 33.239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SETORAN
PRATAMA SELARAS
0346
20,000,000.00
CR
88,769,266.28
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TRSF E-BANKING CR
0205/FTSCY/WS95011
5808519.00
Blackklly
WIDYA HUTOMO SAHAD
0000
5,808,519.00
CR
8,608,348.74
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GIRO TGL 12 MEI 2016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PEND
TRSF E-BANKING CR
1205/FTSCY/WS95011
10000000.00
Pembayaran
Blackkelly
WIDYA HUTOMO SAHAD
0000
10,000,000.00
CR
153,357,275.74</t>
        </r>
      </text>
    </comment>
  </commentList>
</comments>
</file>

<file path=xl/comments4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2701/FTSCY/WS95011
808851.00
Atlantis to INF
Rp.808.851
ABDUL RAHIM
0000
808,851.00
CR
72,565,329.63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3001/FTSCY/WS95011
40425.00
Atlantis to INF
Rp.40.425
ABDUL RAHIM
0000
40,425.00
CR
36,222,528.63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3001/FTSCY/WS95011
2147863.00
Atlantis to INF
Rp.2.147.863
ABDUL RAHIM
0000
2,147,863.00
CR
38,688,754.63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0102/FTSCY/WS95011
1812475.00
Atlantis to INF
Rp.1.812.475
ABDUL RAHIM
0000
1,812,475.00
CR
61,052,368.01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 xml:space="preserve"> PEND
TRSF E-BANKING CR
0102/FTSCY/WS95011
1660927.00
Atlantis to INF
Rp.1660.927
ABDUL RAHIM
0000
1,660,927.00
CR
64,604,083.01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PEND
TRSF E-BANKING CR
0202/FTSCY/WS95011
2362325.00
Atlantis to INF
Rp.2.362.325
ABDUL RAHIM
0000
2,362,325.00
CR
79,617,638.01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 PEND
TRSF E-BANKING CR
0302/FTSCY/WS95011
2187151.00
Atlantis to INF
Rp.2.187.151
ABDUL RAHIM
0000
2,187,151.00
CR
89,057,017.01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 xml:space="preserve"> PEND
TRSF E-BANKING CR
0502/FTSCY/WS95011
1101276.00
Atalantis to INF
Rp.1.101.276
ABDUL RAHIM
0000
1,101,276.00
CR
109,028,749.01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 PEND
TRSF E-BANKING CR
0602/FTSCY/WS95011
3788927.00
Atlantis to INF
Rp.3.788.927
ABDUL RAHIM
0000
3,788,927.00
CR
133,395,570.01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 07/02
TRSF E-BANKING CR
0702/FTSCY/WS95011
1598451.00
Atlantis to INF
Rp.1.598.451
ABDUL RAHIM
0000
1,598,451.00
CR
144,316,061.01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 PEND
TRSF E-BANKING CR
0802/FTSCY/WS95011
1098126.00
Atlantis to INF
Rp.1.098.126
ABDUL RAHIM
0000
1,098,126.00
CR
153,153,516.01</t>
        </r>
      </text>
    </comment>
    <comment ref="J61" authorId="0">
      <text>
        <r>
          <rPr>
            <b/>
            <sz val="9"/>
            <color indexed="81"/>
            <rFont val="Tahoma"/>
            <family val="2"/>
          </rPr>
          <t xml:space="preserve"> PEND
TRSF E-BANKING CR
0902/FTSCY/WS95011
1618665.00
Atlantis to INF
Rp.1.618.665
ABDUL RAHIM
0000
1,618,665.00
CR
163,685,822.01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1002/FTSCY/WS95011
1330089.00
Atlantis to INF
Rp.1.330.089
ABDUL RAHIM
0000
1,330,089.00
CR
172,285,925.01</t>
        </r>
      </text>
    </comment>
    <comment ref="J69" authorId="0">
      <text>
        <r>
          <rPr>
            <b/>
            <sz val="9"/>
            <color indexed="81"/>
            <rFont val="Tahoma"/>
            <family val="2"/>
          </rPr>
          <t xml:space="preserve"> 12/02
TRSF E-BANKING CR
1202/FTSCY/WS95011
1289488.00
Atlantis to INF
Rp.1.289.488
ABDUL RAHIM
0000
1,289,488.00
CR
182,172,904.01: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PEND
TRSF E-BANKING CR
1302/FTSCY/WS95011
3304001.00
Atlantis to INF
Rp.3.304.001
ABDUL RAHIM
0000
3,304,001.00
CR
199,011,345.01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 xml:space="preserve"> 14/02
TRSF E-BANKING CR
1402/FTSCY/WS95011
2039714.00
Atlantis to INF
Rp.2.039.714
ABDUL RAHIM
0000
2,039,714.00
CR
178,257,606.01</t>
        </r>
      </text>
    </comment>
    <comment ref="J85" authorId="0">
      <text>
        <r>
          <rPr>
            <b/>
            <sz val="9"/>
            <color indexed="81"/>
            <rFont val="Tahoma"/>
            <family val="2"/>
          </rPr>
          <t xml:space="preserve"> PEND
TRSF E-BANKING CR
1502/FTSCY/WS95011
2600851.00
Atlantis to INF
Rp.2.600.851
ABDUL RAHIM
0000
2,600,851.00
CR
186,846,258.01</t>
        </r>
      </text>
    </comment>
    <comment ref="J90" authorId="0">
      <text>
        <r>
          <rPr>
            <b/>
            <sz val="9"/>
            <color indexed="81"/>
            <rFont val="Tahoma"/>
            <family val="2"/>
          </rPr>
          <t xml:space="preserve"> PEND
TRSF E-BANKING CR
1602/FTSCY/WS95011
2170000.00
Atlantis to INF
Rp.2.170.000
ABDUL RAHIM
0000
2,170,000.00
CR
197,093,825.01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 xml:space="preserve"> PEND
TRSF E-BANKING CR
1702/FTSCY/WS95011
1005901.00
Atlantis to INF
Rp.1.005.901
ABDUL RAHIM
0000
1,005,901.00
CR
206,100,879.01</t>
        </r>
      </text>
    </comment>
    <comment ref="J97" authorId="0">
      <text>
        <r>
          <rPr>
            <b/>
            <sz val="9"/>
            <color indexed="81"/>
            <rFont val="Tahoma"/>
            <family val="2"/>
          </rPr>
          <t xml:space="preserve"> PEND
TRSF E-BANKING CR
1902/FTSCY/WS95011
1276976.00
Atlantis to INF
Rp.1.276.976
ABDUL RAHIM
0000
1,276,976.00
CR
215,389,148.01</t>
        </r>
      </text>
    </comment>
    <comment ref="J102" authorId="0">
      <text>
        <r>
          <rPr>
            <b/>
            <sz val="9"/>
            <color indexed="81"/>
            <rFont val="Tahoma"/>
            <family val="2"/>
          </rPr>
          <t xml:space="preserve"> PEND
TRSF E-BANKING CR
2002/FTSCY/WS95011
2092476.00
Atlantis to INF
Rp.2.092.476
ABDUL RAHIM
0000
2,092,476.00
CR
228,397,024.01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5" authorId="0">
      <text>
        <r>
          <rPr>
            <b/>
            <sz val="9"/>
            <color indexed="81"/>
            <rFont val="Tahoma"/>
            <family val="2"/>
          </rPr>
          <t xml:space="preserve"> PEND
TRSF E-BANKING CR
2102/FTSCY/WS95011
1651651.00
Atlantis to INF
Rp.1.651.651
ABDUL RAHIM
0000
1,651,651.00
CR
247,985,892.01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 xml:space="preserve"> 22/02
TRSF E-BANKING CR
2202/FTSCY/WS95011
2497163.00
Atlantis to INF
Rp.2.497.163
ABDUL RAHIM
0000
2,497,163.00
CR
256,627,970.01</t>
        </r>
      </text>
    </comment>
    <comment ref="J114" authorId="0">
      <text>
        <r>
          <rPr>
            <b/>
            <sz val="9"/>
            <color indexed="81"/>
            <rFont val="Tahoma"/>
            <family val="2"/>
          </rPr>
          <t xml:space="preserve"> 23/02
TRSF E-BANKING CR
2302/FTSCY/WS95011
2861513.00
Atlantis to INF
Rp.2.861.513
ABDUL RAHIM
0000
2,861,513.00
CR
260,227,647.01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 xml:space="preserve"> PEND
TRSF E-BANKING CR
2402/FTSCY/WS95011
2926875.00
Atlantis to INF
Rp.2.926.875
ABDUL RAHIM
0000
2,926,875.00
CR
270,803,639.01</t>
        </r>
      </text>
    </comment>
    <comment ref="J123" authorId="0">
      <text>
        <r>
          <rPr>
            <b/>
            <sz val="9"/>
            <color indexed="81"/>
            <rFont val="Tahoma"/>
            <family val="2"/>
          </rPr>
          <t xml:space="preserve"> 26/02
TRSF E-BANKING CR
2602/FTSCY/WS95011
3921839.00
Atlantis to INF
Rp.3.921.839
ABDUL RAHIM
0000
3,921,839.00
CR
286,501,749.01</t>
        </r>
      </text>
    </comment>
    <comment ref="J128" authorId="0">
      <text>
        <r>
          <rPr>
            <b/>
            <sz val="9"/>
            <color indexed="81"/>
            <rFont val="Tahoma"/>
            <family val="2"/>
          </rPr>
          <t xml:space="preserve"> 27/02
TRSF E-BANKING CR
2702/FTSCY/WS95011
5356400.00
Atlantis to INF
Rp.5.356.400
ABDUL RAHIM
0000
5,356,400.00
CR
297,554,379.01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3" authorId="0">
      <text>
        <r>
          <rPr>
            <b/>
            <sz val="9"/>
            <color indexed="81"/>
            <rFont val="Tahoma"/>
            <family val="2"/>
          </rPr>
          <t xml:space="preserve"> PEND
TRSF E-BANKING CR
2802/FTSCY/WS95011
2077950.00
Atlantis to INF
Rp.2.077.950
ABDUL RAHIM
0000
2,077,950.00
CR
204,823,953.01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9" authorId="0">
      <text>
        <r>
          <rPr>
            <b/>
            <sz val="9"/>
            <color indexed="81"/>
            <rFont val="Tahoma"/>
            <family val="2"/>
          </rPr>
          <t xml:space="preserve"> PEND
TRSF E-BANKING CR
0103/FTSCY/WS95011
3265676.00
Atlantis to INF
Rp.3.265.676
ABDUL RAHIM
0000
3,265,676.00
CR
236,681,329.72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3" authorId="0">
      <text>
        <r>
          <rPr>
            <b/>
            <sz val="9"/>
            <color indexed="81"/>
            <rFont val="Tahoma"/>
            <family val="2"/>
          </rPr>
          <t xml:space="preserve"> PEND
TRSF E-BANKING CR
0203/FTSCY/WS95011
2680038.00
Atlantis to INF
Rp.2.680.038
ABDUL RAHIM
0000
2,680,038.00
CR
245,425,483.72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7" authorId="0">
      <text>
        <r>
          <rPr>
            <b/>
            <sz val="9"/>
            <color indexed="81"/>
            <rFont val="Tahoma"/>
            <family val="2"/>
          </rPr>
          <t xml:space="preserve"> PEND
TRSF E-BANKING CR
0303/FTSCY/WS95011
939313.00
Atlantis to INF
Rp.939.313
ABDUL RAHIM
0000
939,313.00
CR
212,946,087.72</t>
        </r>
      </text>
    </comment>
    <comment ref="J152" authorId="0">
      <text>
        <r>
          <rPr>
            <b/>
            <sz val="9"/>
            <color indexed="81"/>
            <rFont val="Tahoma"/>
            <family val="2"/>
          </rPr>
          <t xml:space="preserve"> PEND
TRSF E-BANKING CR
0503/FTSCY/WS95011
1178626.00
Atlantis to INF
Rp.1.178.626
ABDUL RAHIM
0000
1,178,626.00
CR
234,576,969.72: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7" authorId="0">
      <text>
        <r>
          <rPr>
            <b/>
            <sz val="9"/>
            <color indexed="81"/>
            <rFont val="Tahoma"/>
            <family val="2"/>
          </rPr>
          <t xml:space="preserve"> PEND
TRSF E-BANKING CR
0603/FTSCY/WS95011
4177601.00
Atlantis to INF
Rp.4.177.601
ABDUL RAHIM
0000
4,177,601.00
CR
252,956,123.72</t>
        </r>
      </text>
    </comment>
    <comment ref="J162" authorId="0">
      <text>
        <r>
          <rPr>
            <b/>
            <sz val="9"/>
            <color indexed="81"/>
            <rFont val="Tahoma"/>
            <family val="2"/>
          </rPr>
          <t xml:space="preserve"> PEND
TRSF E-BANKING CR
0703/FTSCY/WS95011
2309739.00
Atlantis to INF
Rp.2.309.739
ABDUL RAHIM
0000
2,309,739.00
CR
259,967,541.72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7" authorId="0">
      <text>
        <r>
          <rPr>
            <b/>
            <sz val="9"/>
            <color indexed="81"/>
            <rFont val="Tahoma"/>
            <family val="2"/>
          </rPr>
          <t xml:space="preserve"> PEND
TRSF E-BANKING CR
0803/FTSCY/WS95011
3284577.00
Atlantis to INF
Rp.3.284.577
ABDUL RAHIM
0000
3,284,577.00
CR
273,677,985.72</t>
        </r>
      </text>
    </comment>
    <comment ref="J171" authorId="0">
      <text>
        <r>
          <rPr>
            <b/>
            <sz val="9"/>
            <color indexed="81"/>
            <rFont val="Tahoma"/>
            <family val="2"/>
          </rPr>
          <t xml:space="preserve"> PEND
TRSF E-BANKING CR
0903/FTSCY/WS95011
2029038.00
Atlantis to INF
Rp.2.029.038
ABDUL RAHIM
0000
2,029,038.00
CR
277,215,213.72</t>
        </r>
      </text>
    </comment>
    <comment ref="J177" authorId="0">
      <text>
        <r>
          <rPr>
            <b/>
            <sz val="9"/>
            <color indexed="81"/>
            <rFont val="Tahoma"/>
            <family val="2"/>
          </rPr>
          <t xml:space="preserve"> PEND
TRSF E-BANKING CR
1003/FTSCY/WS95011
5230664.00
Atlantis to INF
Rp.5.230.664
ABDUL RAHIM
0000
5,230,664.00
CR
304,799,156.72</t>
        </r>
      </text>
    </comment>
    <comment ref="J181" authorId="0">
      <text>
        <r>
          <rPr>
            <b/>
            <sz val="9"/>
            <color indexed="81"/>
            <rFont val="Tahoma"/>
            <family val="2"/>
          </rPr>
          <t xml:space="preserve"> PEND
TRSF E-BANKING CR
1203/FTSCY/WS95011
2891614.00
Atlantis to INF
Rp.2.891.614
ABDUL RAHIM
0000
2,891,614.00
CR
328,202,749.72</t>
        </r>
      </text>
    </comment>
    <comment ref="J186" authorId="0">
      <text>
        <r>
          <rPr>
            <b/>
            <sz val="9"/>
            <color indexed="81"/>
            <rFont val="Tahoma"/>
            <family val="2"/>
          </rPr>
          <t xml:space="preserve"> PEND
TRSF E-BANKING CR
1303/FTSCY/WS95011
4426713.00
Atlantis to INF
Rp.4.426.713
ABDUL RAHIM
0000
4,426,713.00
CR
343,963,090.72</t>
        </r>
      </text>
    </comment>
    <comment ref="J191" authorId="0">
      <text>
        <r>
          <rPr>
            <b/>
            <sz val="9"/>
            <color indexed="81"/>
            <rFont val="Tahoma"/>
            <family val="2"/>
          </rPr>
          <t xml:space="preserve"> PEND
TRSF E-BANKING CR
1403/FTSCY/WS95011
3864351.00
Atlantis to INF
Rp.3.864.351
ABDUL RAHIM
0000
3,864,351.00
CR
350,869,031.72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6" authorId="0">
      <text>
        <r>
          <rPr>
            <b/>
            <sz val="9"/>
            <color indexed="81"/>
            <rFont val="Tahoma"/>
            <family val="2"/>
          </rPr>
          <t xml:space="preserve"> PEND
TRSF E-BANKING CR
1503/FTSCY/WS95011
4295201.00
Atlantis to INF
Rp.4.295.201
ABDUL RAHIM
0000
4,295,201.00
CR
170,626,023.72</t>
        </r>
      </text>
    </comment>
    <comment ref="J202" authorId="0">
      <text>
        <r>
          <rPr>
            <b/>
            <sz val="9"/>
            <color indexed="81"/>
            <rFont val="Tahoma"/>
            <family val="2"/>
          </rPr>
          <t xml:space="preserve"> PEND
TRSF E-BANKING CR
1603/FTSCY/WS95011
2332488.00
Atlantis to INF
Rp.2.332.488
ABDUL RAHIM
0000
2,332,488.00
CR
157,920,728.72</t>
        </r>
      </text>
    </comment>
    <comment ref="J206" authorId="0">
      <text>
        <r>
          <rPr>
            <b/>
            <sz val="9"/>
            <color indexed="81"/>
            <rFont val="Tahoma"/>
            <family val="2"/>
          </rPr>
          <t xml:space="preserve"> PEND
TRSF E-BANKING CR
1703/FTSCY/WS95011
1289226.00
Atlantis to INF
Rp.1.289.226
ABDUL RAHIM
0000
1,289,226.00
CR
165,792,369.72</t>
        </r>
      </text>
    </comment>
    <comment ref="J209" authorId="0">
      <text>
        <r>
          <rPr>
            <b/>
            <sz val="9"/>
            <color indexed="81"/>
            <rFont val="Tahoma"/>
            <family val="2"/>
          </rPr>
          <t xml:space="preserve"> PEND
TRSF E-BANKING CR
1903/FTSCY/WS95011
1706163.00
Atlantis to INF
Rp.1.706.163
ABDUL RAHIM
0000
1,706,163.00
CR
188,033,775.72</t>
        </r>
      </text>
    </comment>
    <comment ref="J214" authorId="0">
      <text>
        <r>
          <rPr>
            <b/>
            <sz val="9"/>
            <color indexed="81"/>
            <rFont val="Tahoma"/>
            <family val="2"/>
          </rPr>
          <t xml:space="preserve"> PEND
TRSF E-BANKING CR
2003/FTSCY/WS95011
5542514.00
Atlantis to INF
Rp.5.542.514
ABDUL RAHIM
0000
5,542,514.00
CR
204,271,057.72</t>
        </r>
      </text>
    </comment>
    <comment ref="J219" authorId="0">
      <text>
        <r>
          <rPr>
            <b/>
            <sz val="9"/>
            <color indexed="81"/>
            <rFont val="Tahoma"/>
            <family val="2"/>
          </rPr>
          <t xml:space="preserve"> PEND
TRSF E-BANKING CR
2103/FTSCY/WS95011
2571451.00
Atlantis to INF
Rp.2.571.451
ABDUL RAHIM
0000
2,571,451.00
CR
208,703,398.72</t>
        </r>
      </text>
    </comment>
    <comment ref="J224" authorId="0">
      <text>
        <r>
          <rPr>
            <b/>
            <sz val="9"/>
            <color indexed="81"/>
            <rFont val="Tahoma"/>
            <family val="2"/>
          </rPr>
          <t xml:space="preserve"> PEND
TRSF E-BANKING CR
2203/FTSCY/WS95011
1268139.00
Atlantis to INF
Rp.1.268.139
ABDUL RAHIM
0000
1,268,139.00
CR
188,779,890.72</t>
        </r>
      </text>
    </comment>
    <comment ref="J228" authorId="0">
      <text>
        <r>
          <rPr>
            <b/>
            <sz val="9"/>
            <color indexed="81"/>
            <rFont val="Tahoma"/>
            <family val="2"/>
          </rPr>
          <t xml:space="preserve"> PEND
TRSF E-BANKING CR
2303/FTSCY/WS95011
788813.00
Atlantis to INF
Rp.788.813
ABDUL RAHIM
0000
788,813.00
CR
207,662,658.72</t>
        </r>
      </text>
    </comment>
    <comment ref="J232" authorId="0">
      <text>
        <r>
          <rPr>
            <b/>
            <sz val="9"/>
            <color indexed="81"/>
            <rFont val="Tahoma"/>
            <family val="2"/>
          </rPr>
          <t xml:space="preserve"> PEND
TRSF E-BANKING CR
2403/FTSCY/WS95011
2594113.00
Atlantis to INF
Rp.2.594.113
ABDUL RAHIM
0000
2,594,113.00
CR
215,953,459.72</t>
        </r>
      </text>
    </comment>
    <comment ref="J235" authorId="0">
      <text>
        <r>
          <rPr>
            <b/>
            <sz val="9"/>
            <color indexed="81"/>
            <rFont val="Tahoma"/>
            <family val="2"/>
          </rPr>
          <t xml:space="preserve"> PEND
TRSF E-BANKING CR
2603/FTSCY/WS95011
1257463.00
Atlantis to INF
Rp.1.257.463
ABDUL RAHIM
0000
1,257,463.00
CR
224,567,802.72</t>
        </r>
      </text>
    </comment>
    <comment ref="J240" authorId="0">
      <text>
        <r>
          <rPr>
            <b/>
            <sz val="9"/>
            <color indexed="81"/>
            <rFont val="Tahoma"/>
            <family val="2"/>
          </rPr>
          <t xml:space="preserve"> PEND
TRSF E-BANKING CR
2703/FTSCY/WS95011
4722639.00
Atlantis to INF
Rp.4.722.639
ABDUL RAHIM
0000
4,722,639.00
CR
238,103,281.72</t>
        </r>
      </text>
    </comment>
    <comment ref="J245" authorId="0">
      <text>
        <r>
          <rPr>
            <b/>
            <sz val="9"/>
            <color indexed="81"/>
            <rFont val="Tahoma"/>
            <family val="2"/>
          </rPr>
          <t xml:space="preserve"> PEND
TRSF E-BANKING CR
2803/FTSCY/WS95011
1759275.00
Atlantis to INF
Rp.1.759.275
ABDUL RAHIM
0000
1,759,275.00
CR
241,493,720.72</t>
        </r>
      </text>
    </comment>
    <comment ref="J249" authorId="0">
      <text>
        <r>
          <rPr>
            <b/>
            <sz val="9"/>
            <color indexed="81"/>
            <rFont val="Tahoma"/>
            <family val="2"/>
          </rPr>
          <t xml:space="preserve"> PEND
TRSF E-BANKING CR
2903/FTSCY/WS95011
2104551.00
Atlantis to INF
Rp.2.104.551
ABDUL RAHIM
0000
2,104,551.00
CR
255,530,325.72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52" authorId="0">
      <text>
        <r>
          <rPr>
            <b/>
            <sz val="9"/>
            <color indexed="81"/>
            <rFont val="Tahoma"/>
            <family val="2"/>
          </rPr>
          <t xml:space="preserve"> PEND
TRSF E-BANKING CR
3003/FTSCY/WS95011
2018100.00
Atlantis to INF
Rp.2.018.100
ABDUL RAHIM
0000
2,018,100.00
CR
272,787,142.23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55" authorId="0">
      <text>
        <r>
          <rPr>
            <b/>
            <sz val="9"/>
            <color indexed="81"/>
            <rFont val="Tahoma"/>
            <family val="2"/>
          </rPr>
          <t xml:space="preserve"> PEND
TRSF E-BANKING CR
3103/FTSCY/WS95011
2248488.00
Atlantis to INF
Rp.2.248.488
ABDUL RAHIM
0000
2,248,488.00
CR
279,713,295.23</t>
        </r>
      </text>
    </comment>
    <comment ref="J258" authorId="0">
      <text>
        <r>
          <rPr>
            <b/>
            <sz val="9"/>
            <color indexed="81"/>
            <rFont val="Tahoma"/>
            <family val="2"/>
          </rPr>
          <t xml:space="preserve"> PEND
TRSF E-BANKING CR
0204/FTSCY/WS95011
2769026.00
Atlantis to INF
Rp.2.769.026
ABDUL RAHIM
0000
2,769,026.00
CR
200,384,171.23</t>
        </r>
      </text>
    </comment>
    <comment ref="J263" authorId="0">
      <text>
        <r>
          <rPr>
            <b/>
            <sz val="9"/>
            <color indexed="81"/>
            <rFont val="Tahoma"/>
            <family val="2"/>
          </rPr>
          <t xml:space="preserve"> PEND
TRSF E-BANKING CR
0304/FTSCY/WS95011
4907263.00
Atlantis to INF
Rp.4.907.263
ABDUL RAHIM
0000
4,907,263.00
CR
123,389,626.23</t>
        </r>
      </text>
    </comment>
    <comment ref="J268" authorId="0">
      <text>
        <r>
          <rPr>
            <b/>
            <sz val="9"/>
            <color indexed="81"/>
            <rFont val="Tahoma"/>
            <family val="2"/>
          </rPr>
          <t xml:space="preserve"> PEND
TRSF E-BANKING CR
0404/FTSCY/WS95011
3027326.00
Atlantis to INF
Rp.3.027.326
ABDUL RAHIM
0000
3,027,326.00
CR
141,788,893.23</t>
        </r>
      </text>
    </comment>
    <comment ref="J274" authorId="0">
      <text>
        <r>
          <rPr>
            <b/>
            <sz val="9"/>
            <color indexed="81"/>
            <rFont val="Tahoma"/>
            <family val="2"/>
          </rPr>
          <t xml:space="preserve"> PEND
TRSF E-BANKING CR
0504/FTSCY/WS95011
4449464.00
Atlantis to INF
Rp.4.449.464
ABDUL RAHIM
0000
4,449,464.00
CR
152,559,885.23</t>
        </r>
      </text>
    </comment>
    <comment ref="J278" authorId="0">
      <text>
        <r>
          <rPr>
            <b/>
            <sz val="9"/>
            <color indexed="81"/>
            <rFont val="Tahoma"/>
            <family val="2"/>
          </rPr>
          <t xml:space="preserve"> PEND
TRSF E-BANKING CR
0604/FTSCY/WS95011
2402225.00
Atlantis to INF
Rp.2.402.225
ABDUL RAHIM
0000
2,402,225.00
CR
170,884,787.23</t>
        </r>
      </text>
    </comment>
    <comment ref="J283" authorId="0">
      <text>
        <r>
          <rPr>
            <b/>
            <sz val="9"/>
            <color indexed="81"/>
            <rFont val="Tahoma"/>
            <family val="2"/>
          </rPr>
          <t xml:space="preserve"> PEND
TRSF E-BANKING CR
0704/FTSCY/WS95011
1273651.00
Atlantis to INF
Rp.1.273.651
ABDUL RAHIM
0000
1,273,651.00
CR
185,633,190.23</t>
        </r>
      </text>
    </comment>
    <comment ref="J285" authorId="0">
      <text>
        <r>
          <rPr>
            <b/>
            <sz val="9"/>
            <color indexed="81"/>
            <rFont val="Tahoma"/>
            <family val="2"/>
          </rPr>
          <t xml:space="preserve"> PEND
TRSF E-BANKING CR
0904/FTSCY/WS95011
1044050.00
Atlantis to INF
Rp.1.044.050
ABDUL RAHIM
0000
1,044,050.00
CR
207,047,958.23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90" authorId="0">
      <text>
        <r>
          <rPr>
            <b/>
            <sz val="9"/>
            <color indexed="81"/>
            <rFont val="Tahoma"/>
            <family val="2"/>
          </rPr>
          <t xml:space="preserve"> PEND
TRSF E-BANKING CR
1004/FTSCY/WS95011
6571863.00
Atlantis to INF
Rp.6.571.863
ABDUL RAHIM
0000
6,571,863.00
CR
123,940,148.23: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95" authorId="0">
      <text>
        <r>
          <rPr>
            <b/>
            <sz val="9"/>
            <color indexed="81"/>
            <rFont val="Tahoma"/>
            <family val="2"/>
          </rPr>
          <t xml:space="preserve"> PEND
TRSF E-BANKING CR
1104/FTSCY/WS95011
2075152.00
Atlantis to INF
Rp.2.075.152
ABDUL RAHIM
0000
2,075,152.00
CR
99,595,403.23</t>
        </r>
      </text>
    </comment>
    <comment ref="J300" authorId="0">
      <text>
        <r>
          <rPr>
            <b/>
            <sz val="9"/>
            <color indexed="81"/>
            <rFont val="Tahoma"/>
            <family val="2"/>
          </rPr>
          <t xml:space="preserve"> PEND
TRSF E-BANKING CR
1204/FTSCY/WS95011
2188551.00
Atlantis to INF
Rp.2.188.551
ABDUL RAHIM
0000
2,188,551.00
CR
115,886,272.23</t>
        </r>
      </text>
    </comment>
    <comment ref="J305" authorId="0">
      <text>
        <r>
          <rPr>
            <b/>
            <sz val="9"/>
            <color indexed="81"/>
            <rFont val="Tahoma"/>
            <family val="2"/>
          </rPr>
          <t xml:space="preserve"> PEND
TRSF E-BANKING CR
1304/FTSCY/WS95011
1751052.00
Atlantis to INF
Rp.1.751.052
ABDUL RAHIM
0000
1,751,052.00
CR
131,418,088.23</t>
        </r>
      </text>
    </comment>
    <comment ref="J311" authorId="0">
      <text>
        <r>
          <rPr>
            <b/>
            <sz val="9"/>
            <color indexed="81"/>
            <rFont val="Tahoma"/>
            <family val="2"/>
          </rPr>
          <t xml:space="preserve"> PEND
TRSF E-BANKING CR
1404/FTSCY/WS95011
2358389.00
Atlantis to INF
Rp.2.358.389
ABDUL RAHIM
0000
2,358,389.00
CR
135,647,756.23</t>
        </r>
      </text>
    </comment>
    <comment ref="J315" authorId="0">
      <text>
        <r>
          <rPr>
            <b/>
            <sz val="9"/>
            <color indexed="81"/>
            <rFont val="Tahoma"/>
            <family val="2"/>
          </rPr>
          <t xml:space="preserve"> PEND
TRSF E-BANKING CR
1604/FTSCY/WS95011
264163.00
Atlantis to INF
Rp.264.163
ABDUL RAHIM
0000
264,163.00
CR
149,749,600.23</t>
        </r>
      </text>
    </comment>
    <comment ref="J320" authorId="0">
      <text>
        <r>
          <rPr>
            <b/>
            <sz val="9"/>
            <color indexed="81"/>
            <rFont val="Tahoma"/>
            <family val="2"/>
          </rPr>
          <t xml:space="preserve"> PEND
TRSF E-BANKING CR
1704/FTSCY/WS95011
3812726.00
Atlantis to INF
Rp.3.812.726
ABDUL RAHIM
0000
3,812,726.00
CR
159,665,283.23</t>
        </r>
      </text>
    </comment>
    <comment ref="J324" authorId="0">
      <text>
        <r>
          <rPr>
            <b/>
            <sz val="9"/>
            <color indexed="81"/>
            <rFont val="Tahoma"/>
            <family val="2"/>
          </rPr>
          <t xml:space="preserve"> PEND
TRSF E-BANKING CR
1804/FTSCY/WS95011
1857539.00
Atlantis to INF
Rp.1.857.539
ABDUL RAHIM
0000
1,857,539.00
CR
174,311,371.23</t>
        </r>
      </text>
    </comment>
    <comment ref="J328" authorId="0">
      <text>
        <r>
          <rPr>
            <b/>
            <sz val="9"/>
            <color indexed="81"/>
            <rFont val="Tahoma"/>
            <family val="2"/>
          </rPr>
          <t xml:space="preserve"> PEND
TRSF E-BANKING CR
1904/FTSCY/WS95011
3146501.00
Atlantis to INF
Rp.3.146.501
ABDUL RAHIM
0000
3,146,501.00
CR
184,790,673.23</t>
        </r>
      </text>
    </comment>
    <comment ref="J333" authorId="0">
      <text>
        <r>
          <rPr>
            <b/>
            <sz val="9"/>
            <color indexed="81"/>
            <rFont val="Tahoma"/>
            <family val="2"/>
          </rPr>
          <t xml:space="preserve"> PEND
TRSF E-BANKING CR
2004/FTSCY/WS95011
2578276.00
Atlantis to INF
Rp.2.578.276
ABDUL RAHIM
0000
2,578,276.00
CR
199,865,870.23</t>
        </r>
      </text>
    </comment>
    <comment ref="J337" authorId="0">
      <text>
        <r>
          <rPr>
            <b/>
            <sz val="9"/>
            <color indexed="81"/>
            <rFont val="Tahoma"/>
            <family val="2"/>
          </rPr>
          <t xml:space="preserve"> PEND
TRSF E-BANKING CR
2104/FTSCY/WS95011
2311663.00
Atlanti to INF
Rp.2.311.663
ABDUL RAHIM
0000
2,311,663.00
CR
217,000,003.23</t>
        </r>
      </text>
    </comment>
    <comment ref="J340" authorId="0">
      <text>
        <r>
          <rPr>
            <b/>
            <sz val="9"/>
            <color indexed="81"/>
            <rFont val="Tahoma"/>
            <family val="2"/>
          </rPr>
          <t xml:space="preserve"> PEND
TRSF E-BANKING CR
2304/FTSCY/WS95011
224351.00
Atlantis to INF
Rp.224.351
ABDUL RAHIM
0000
224,351.00
CR
222,392,868.23</t>
        </r>
      </text>
    </comment>
    <comment ref="J343" authorId="0">
      <text>
        <r>
          <rPr>
            <b/>
            <sz val="9"/>
            <color indexed="81"/>
            <rFont val="Tahoma"/>
            <family val="2"/>
          </rPr>
          <t xml:space="preserve"> PEND
TRSF E-BANKING CR
2404/FTSCY/WS95011
1690413.00
Atlantis to INF
Rp.1.690.413
ABDUL RAHIM
0000
1,690,413.00
CR
234,135,019.23</t>
        </r>
      </text>
    </comment>
    <comment ref="J348" authorId="0">
      <text>
        <r>
          <rPr>
            <b/>
            <sz val="9"/>
            <color indexed="81"/>
            <rFont val="Tahoma"/>
            <family val="2"/>
          </rPr>
          <t xml:space="preserve"> 25/04
TRSF E-BANKING CR
2504/FTSCY/WS95011
754950.00
Atalntis to INF
Rp.754.950
ABDUL RAHIM
0000
754,950.00
CR
246,304,761.23</t>
        </r>
      </text>
    </comment>
    <comment ref="J352" authorId="0">
      <text>
        <r>
          <rPr>
            <b/>
            <sz val="9"/>
            <color indexed="81"/>
            <rFont val="Tahoma"/>
            <family val="2"/>
          </rPr>
          <t xml:space="preserve"> PEND
TRSF E-BANKING CR
2604/FTSCY/WS95011
144901.00
Atlantis to INF
Rp.144.901
ABDUL RAHIM
0000
144,901.00
CR
227,067,229.23</t>
        </r>
      </text>
    </comment>
    <comment ref="J358" authorId="0">
      <text>
        <r>
          <rPr>
            <b/>
            <sz val="9"/>
            <color indexed="81"/>
            <rFont val="Tahoma"/>
            <family val="2"/>
          </rPr>
          <t xml:space="preserve"> PEND
TRSF E-BANKING CR
2704/FTSCY/WS95011
1382152.00
Atlantis to INF
Rp.1.382.152
ABDUL RAHIM
0000
1,382,152.00
CR
239,152,188.23</t>
        </r>
      </text>
    </comment>
    <comment ref="J363" authorId="0">
      <text>
        <r>
          <rPr>
            <b/>
            <sz val="9"/>
            <color indexed="81"/>
            <rFont val="Tahoma"/>
            <family val="2"/>
          </rPr>
          <t xml:space="preserve"> PEND
TRSF E-BANKING CR
2804/FTSCY/WS95011
896002.00
Atlantis to INF
Rp.896.002
ABDUL RAHIM
0000
896,002.00
CR
251,518,432.23</t>
        </r>
      </text>
    </comment>
    <comment ref="J367" authorId="0">
      <text>
        <r>
          <rPr>
            <b/>
            <sz val="9"/>
            <color indexed="81"/>
            <rFont val="Tahoma"/>
            <family val="2"/>
          </rPr>
          <t xml:space="preserve"> PEND
TRSF E-BANKING CR
3004/FTSCY/WS95011
3220438.00
Atlantis to INF
Rp.3.220.438
ABDUL RAHIM
0000
3,220,438.00
CR
288,124,902.23</t>
        </r>
      </text>
    </comment>
    <comment ref="J370" authorId="0">
      <text>
        <r>
          <rPr>
            <b/>
            <sz val="9"/>
            <color indexed="81"/>
            <rFont val="Tahoma"/>
            <family val="2"/>
          </rPr>
          <t xml:space="preserve"> PEND
TRSF E-BANKING CR
0105/FTSCY/WS95011
3529664.00
Atlantis to INF
Rp.3.529.664
ABDUL RAHIM
0000
3,529,664.00
CR
221,188,103.90</t>
        </r>
      </text>
    </comment>
    <comment ref="J371" authorId="0">
      <text>
        <r>
          <rPr>
            <b/>
            <sz val="9"/>
            <color indexed="81"/>
            <rFont val="Tahoma"/>
            <family val="2"/>
          </rPr>
          <t xml:space="preserve"> PEND
TRSF E-BANKING CR
0205/FTSCY/WS95011
1661275.00
Atlantis to INF
Rp.1.661.275
ABDUL RAHIM
0000
1,661,275.00
CR
231,104,720.90</t>
        </r>
      </text>
    </comment>
    <comment ref="J374" authorId="0">
      <text>
        <r>
          <rPr>
            <b/>
            <sz val="9"/>
            <color indexed="81"/>
            <rFont val="Tahoma"/>
            <family val="2"/>
          </rPr>
          <t xml:space="preserve"> PEND
TRSF E-BANKING CR
0305/FTSCY/WS95011
1262625.00
Atlantis to INF
Rp.1.262.625
ABDUL RAHIM
0000
1,262,625.00
CR
133,389,771.90</t>
        </r>
      </text>
    </comment>
    <comment ref="J377" authorId="0">
      <text>
        <r>
          <rPr>
            <b/>
            <sz val="9"/>
            <color indexed="81"/>
            <rFont val="Tahoma"/>
            <family val="2"/>
          </rPr>
          <t xml:space="preserve"> PEND
TRSF E-BANKING CR
0405/FTSCY/WS95011
961189.00
Atlantis to INF
Rp.961.189
ABDUL RAHIM
0000
961,189.00
CR
138,458,486.90</t>
        </r>
      </text>
    </comment>
    <comment ref="J381" authorId="0">
      <text>
        <r>
          <rPr>
            <b/>
            <sz val="9"/>
            <color indexed="81"/>
            <rFont val="Tahoma"/>
            <family val="2"/>
          </rPr>
          <t xml:space="preserve"> PEND
TRSF E-BANKING CR
0505/FTSCY/WS95011
2951114.00
Atlantis to INF
Rp.2.951.114
ABDUL RAHIM
0000
2,951,114.00
CR
150,062,002.90</t>
        </r>
      </text>
    </comment>
    <comment ref="J384" authorId="0">
      <text>
        <r>
          <rPr>
            <b/>
            <sz val="9"/>
            <color indexed="81"/>
            <rFont val="Tahoma"/>
            <family val="2"/>
          </rPr>
          <t xml:space="preserve"> PEND
TRSF E-BANKING CR
0705/FTSCY/WS95011
1194288.00
Atlantis to INF
Rp.1.194.288
ABDUL RAHIM
0000
1,194,288.00
CR
164,227,295.90</t>
        </r>
      </text>
    </comment>
    <comment ref="J388" authorId="0">
      <text>
        <r>
          <rPr>
            <b/>
            <sz val="9"/>
            <color indexed="81"/>
            <rFont val="Tahoma"/>
            <family val="2"/>
          </rPr>
          <t xml:space="preserve"> PEND
TRSF E-BANKING CR
0805/FTSCY/WS95011
4320137.00
Atlantis to INF
Rp.4.320.137
ABDUL RAHIM
0000
4,320,137.00
CR
193,958,176.90</t>
        </r>
      </text>
    </comment>
    <comment ref="J391" authorId="0">
      <text>
        <r>
          <rPr>
            <b/>
            <sz val="9"/>
            <color indexed="81"/>
            <rFont val="Tahoma"/>
            <family val="2"/>
          </rPr>
          <t xml:space="preserve"> PEND
TRSF E-BANKING CR
0905/FTSCY/WS95011
3510413.00
Atlantis to INF
Rp.3.510.413
ABDUL RAHIM
0000
3,510,413.00
CR
205,853,055.90</t>
        </r>
      </text>
    </comment>
    <comment ref="J393" authorId="0">
      <text>
        <r>
          <rPr>
            <b/>
            <sz val="9"/>
            <color indexed="81"/>
            <rFont val="Tahoma"/>
            <family val="2"/>
          </rPr>
          <t xml:space="preserve"> PEND
TRSF E-BANKING CR
1005/FTSCY/WS95011
180513.00
Atlantis to INF
Rp.180.513
ABDUL RAHIM
0000
180,513.00
CR
211,489,671.90</t>
        </r>
      </text>
    </comment>
    <comment ref="J394" authorId="0">
      <text>
        <r>
          <rPr>
            <b/>
            <sz val="9"/>
            <color indexed="81"/>
            <rFont val="Tahoma"/>
            <family val="2"/>
          </rPr>
          <t xml:space="preserve"> PEND
TRSF E-BANKING CR
1105/FTSCY/WS95011
42175.00
Atlantis to INF
Rp.42.175
ABDUL RAHIM
0000
42,175.00
CR
118,263,310.90</t>
        </r>
      </text>
    </comment>
    <comment ref="J399" authorId="0">
      <text>
        <r>
          <rPr>
            <b/>
            <sz val="9"/>
            <color indexed="81"/>
            <rFont val="Tahoma"/>
            <family val="2"/>
          </rPr>
          <t xml:space="preserve"> PEND
TRSF E-BANKING CR
1205/FTSCY/WS95011
2526213.00
Atlantis to INF
Rp.2.526.213
ABDUL RAHIM
0000
2,526,213.00
CR
150,453,996.90</t>
        </r>
      </text>
    </comment>
    <comment ref="J402" authorId="0">
      <text>
        <r>
          <rPr>
            <b/>
            <sz val="9"/>
            <color indexed="81"/>
            <rFont val="Tahoma"/>
            <family val="2"/>
          </rPr>
          <t xml:space="preserve"> PEND
TRSF E-BANKING CR
1405/FTSCY/WS95011
832826.00
Atlantis to INF
Rp.832.826
ABDUL RAHIM
0000
832,826.00
CR
159,419,357.90</t>
        </r>
      </text>
    </comment>
    <comment ref="J407" authorId="0">
      <text>
        <r>
          <rPr>
            <b/>
            <sz val="9"/>
            <color indexed="81"/>
            <rFont val="Tahoma"/>
            <family val="2"/>
          </rPr>
          <t xml:space="preserve"> PEND
TRSF E-BANKING CR
1505/FTSCY/WS95011
3904777.00
Atlantis to INF
Rp.3.904.777
ABDUL RAHIM
0000
3,904,777.00
CR
180,826,739.90</t>
        </r>
      </text>
    </comment>
    <comment ref="J413" authorId="0">
      <text>
        <r>
          <rPr>
            <b/>
            <sz val="9"/>
            <color indexed="81"/>
            <rFont val="Tahoma"/>
            <family val="2"/>
          </rPr>
          <t xml:space="preserve"> PEND
TRSF E-BANKING CR
1605/FTSCY/WS95011
4070761.00
Atlantis to INF
Rp.4.070.761
ABDUL RAHIM
0000
4,070,761.00
CR
203,606,119.90</t>
        </r>
      </text>
    </comment>
    <comment ref="J416" authorId="0">
      <text>
        <r>
          <rPr>
            <b/>
            <sz val="9"/>
            <color indexed="81"/>
            <rFont val="Tahoma"/>
            <family val="2"/>
          </rPr>
          <t xml:space="preserve"> PEND
TRSF E-BANKING CR
1705/FTSCY/WS95011
1857363.00
Atlantis to INF
Rp.1.857.363
ABDUL RAHIM
0000
1,857,363.00
CR
221,246,923.90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19" authorId="0">
      <text>
        <r>
          <rPr>
            <b/>
            <sz val="9"/>
            <color indexed="81"/>
            <rFont val="Tahoma"/>
            <family val="2"/>
          </rPr>
          <t xml:space="preserve"> PEND
TRSF E-BANKING CR
1805/FTSCY/WS95011
1637388.00
Atlantis to INF
Rp.1.637.388
ABDUL RAHIM
0000
1,637,388.00
CR
227,089,178.90</t>
        </r>
      </text>
    </comment>
    <comment ref="J425" authorId="0">
      <text>
        <r>
          <rPr>
            <b/>
            <sz val="9"/>
            <color indexed="81"/>
            <rFont val="Tahoma"/>
            <family val="2"/>
          </rPr>
          <t xml:space="preserve"> PEND
TRSF E-BANKING CR
1905/FTSCY/WS95011
2339838.00
Atlantis to INF
Rp.2.339.838
ABDUL RAHIM
0000
2,339,838.00
CR
246,125,327.90</t>
        </r>
      </text>
    </comment>
    <comment ref="J427" authorId="0">
      <text>
        <r>
          <rPr>
            <b/>
            <sz val="9"/>
            <color indexed="81"/>
            <rFont val="Tahoma"/>
            <family val="2"/>
          </rPr>
          <t xml:space="preserve"> PEND
TRSF E-BANKING CR
2105/FTSCY/WS95011
1448738.00
Atlantis to INF
Rp.1.448.738
ABDUL RAHIM
0000
1,448,738.00
CR
268,523,146.90</t>
        </r>
      </text>
    </comment>
    <comment ref="J430" authorId="0">
      <text>
        <r>
          <rPr>
            <b/>
            <sz val="9"/>
            <color indexed="81"/>
            <rFont val="Tahoma"/>
            <family val="2"/>
          </rPr>
          <t xml:space="preserve"> PEND
TRSF E-BANKING CR
2205/FTSCY/WS95011
2952251.00
Atlantis to INF
Rp.2.952.251
ABDUL RAHIM
0000
2,952,251.00
CR
275,880,278.90</t>
        </r>
      </text>
    </comment>
    <comment ref="J434" authorId="0">
      <text>
        <r>
          <rPr>
            <b/>
            <sz val="9"/>
            <color indexed="81"/>
            <rFont val="Tahoma"/>
            <family val="2"/>
          </rPr>
          <t xml:space="preserve"> PEND
TRSF E-BANKING CR
2305/FTSCY/WS95011
3965676.00
Atlantis to INF
Rp.3.965.676
ABDUL RAHIM
0000
3,965,676.00
CR
303,157,112.90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39" authorId="0">
      <text>
        <r>
          <rPr>
            <b/>
            <sz val="9"/>
            <color indexed="81"/>
            <rFont val="Tahoma"/>
            <family val="2"/>
          </rPr>
          <t xml:space="preserve"> PEND
TRSF E-BANKING CR
2405/FTSCY/WS95011
4228875.00
Atlantis to INF
Rp.4.228.875
ABDUL RAHIM
0000
4,228,875.00
CR
322,145,117.90</t>
        </r>
      </text>
    </comment>
    <comment ref="J443" authorId="0">
      <text>
        <r>
          <rPr>
            <b/>
            <sz val="9"/>
            <color indexed="81"/>
            <rFont val="Tahoma"/>
            <family val="2"/>
          </rPr>
          <t xml:space="preserve"> PEND
TRSF E-BANKING CR
2505/FTSCY/WS95011
237650.00
Atlantis to INF
Rp.237.650
ABDUL RAHIM
0000
237,650.00
CR
326,339,797.90</t>
        </r>
      </text>
    </comment>
    <comment ref="J445" authorId="0">
      <text>
        <r>
          <rPr>
            <b/>
            <sz val="9"/>
            <color indexed="81"/>
            <rFont val="Tahoma"/>
            <family val="2"/>
          </rPr>
          <t xml:space="preserve"> PEND
TRSF E-BANKING CR
2605/FTSCY/WS95011
2191088.00
Atlantis to INF
Rp.2.191.088
ABDUL RAHIM
0000
2,191,088.00
CR
352,743,631.90</t>
        </r>
      </text>
    </comment>
    <comment ref="J450" authorId="0">
      <text>
        <r>
          <rPr>
            <b/>
            <sz val="9"/>
            <color indexed="81"/>
            <rFont val="Tahoma"/>
            <family val="2"/>
          </rPr>
          <t xml:space="preserve"> PEND
TRSF E-BANKING CR
2805/FTSCY/WS95011
2690188.00
Atlantis to INF
Rp.2.690.188
ABDUL RAHIM
0000
2,690,188.00
CR
393,247,660.90</t>
        </r>
      </text>
    </comment>
    <comment ref="J455" authorId="0">
      <text>
        <r>
          <rPr>
            <b/>
            <sz val="9"/>
            <color indexed="81"/>
            <rFont val="Tahoma"/>
            <family val="2"/>
          </rPr>
          <t xml:space="preserve"> PEND
TRSF E-BANKING CR
2905/FTSCY/WS95011
5656264.00
Atlantis to INF
Rp.5.656.264
ABDUL RAHIM
0000
5,656,264.00
CR
405,287,098.90</t>
        </r>
      </text>
    </comment>
    <comment ref="J458" authorId="0">
      <text>
        <r>
          <rPr>
            <b/>
            <sz val="9"/>
            <color indexed="81"/>
            <rFont val="Tahoma"/>
            <family val="2"/>
          </rPr>
          <t xml:space="preserve"> PEND
TRSF E-BANKING CR
3005/FTSCY/WS95011
2414476.00
Atkantis to INF
Rp.2.414.476
ABDUL RAHIM
0000
2,414,476.00
CR
426,384,069.90</t>
        </r>
      </text>
    </comment>
    <comment ref="J461" authorId="0">
      <text>
        <r>
          <rPr>
            <b/>
            <sz val="9"/>
            <color indexed="81"/>
            <rFont val="Tahoma"/>
            <family val="2"/>
          </rPr>
          <t xml:space="preserve"> PEND
TRSF E-BANKING CR
3105/FTSCY/WS95011
3185263.00
Atlantis to INF
Rp.3.185.263
ABDUL RAHIM
0000
3,185,263.00
CR
386,806,754.90</t>
        </r>
      </text>
    </comment>
    <comment ref="J465" authorId="0">
      <text>
        <r>
          <rPr>
            <b/>
            <sz val="9"/>
            <color indexed="81"/>
            <rFont val="Tahoma"/>
            <family val="2"/>
          </rPr>
          <t xml:space="preserve"> PEND
TRSF E-BANKING CR
0106/FTSCY/WS95011
2291451.00
Atlantis to INF
Rp.2.291.451
ABDUL RAHIM
0000
2,291,451.00
CR
394,196,691.70</t>
        </r>
      </text>
    </comment>
    <comment ref="J469" authorId="0">
      <text>
        <r>
          <rPr>
            <b/>
            <sz val="9"/>
            <color indexed="81"/>
            <rFont val="Tahoma"/>
            <family val="2"/>
          </rPr>
          <t xml:space="preserve"> PEND
TRSF E-BANKING CR
0206/FTSCY/WS95011
2271501.00
Atlantis to INF
Rp.2.271.501
ABDUL RAHIM
0000
2,271,501.00
CR
435,870,806.70</t>
        </r>
      </text>
    </comment>
    <comment ref="J473" authorId="0">
      <text>
        <r>
          <rPr>
            <b/>
            <sz val="9"/>
            <color indexed="81"/>
            <rFont val="Tahoma"/>
            <family val="2"/>
          </rPr>
          <t xml:space="preserve"> PEND
TRSF E-BANKING CR
0406/FTSCY/WS95011
2633051.00
Atlantis to INF
Rp.2.633.051
ABDUL RAHIM
0000
2,633,051.00
CR
482,236,362.70</t>
        </r>
      </text>
    </comment>
    <comment ref="J477" authorId="0">
      <text>
        <r>
          <rPr>
            <b/>
            <sz val="9"/>
            <color indexed="81"/>
            <rFont val="Tahoma"/>
            <family val="2"/>
          </rPr>
          <t xml:space="preserve"> PEND
TRSF E-BANKING CR
0506/FTSCY/WS95011
6638713.00
Atlantis to INF
Rp.6.638.713
ABDUL RAHIM
0000
6,638,713.00
CR
27,110,522.70</t>
        </r>
      </text>
    </comment>
    <comment ref="J480" authorId="0">
      <text>
        <r>
          <rPr>
            <b/>
            <sz val="9"/>
            <color indexed="81"/>
            <rFont val="Tahoma"/>
            <family val="2"/>
          </rPr>
          <t xml:space="preserve"> PEND
TRSF E-BANKING CR
0606/FTSCY/WS95011
6259662.00
Atlantis to INF
Rp.6.259.662
ABDUL RAHIM
0000
6,259,662.00
CR
37,893,700.70</t>
        </r>
      </text>
    </comment>
    <comment ref="J486" authorId="0">
      <text>
        <r>
          <rPr>
            <b/>
            <sz val="9"/>
            <color indexed="81"/>
            <rFont val="Tahoma"/>
            <family val="2"/>
          </rPr>
          <t xml:space="preserve"> PEND
TRSF E-BANKING CR
0706/FTSCY/WS95011
2685115.00
Atlantis to INF
Rp.2.685.115
ABDUL RAHIM
0000
2,685,115.00
CR
64,315,387.70</t>
        </r>
      </text>
    </comment>
    <comment ref="J491" authorId="0">
      <text>
        <r>
          <rPr>
            <b/>
            <sz val="9"/>
            <color indexed="81"/>
            <rFont val="Tahoma"/>
            <family val="2"/>
          </rPr>
          <t xml:space="preserve"> PEND
TRSF E-BANKING CR
0806/FTSCY/WS95011
3213876.00
Atlantis to INF
Rp.3.213.876
ABDUL RAHIM
0000
3,213,876.00
CR
188,755,215.70</t>
        </r>
      </text>
    </comment>
    <comment ref="J496" authorId="0">
      <text>
        <r>
          <rPr>
            <b/>
            <sz val="9"/>
            <color indexed="81"/>
            <rFont val="Tahoma"/>
            <family val="2"/>
          </rPr>
          <t xml:space="preserve"> PEND
TRSF E-BANKING CR
0906/FTSCY/WS95011
3350638.00
Atlantis to CBR
Rp.3.350.638
ABDUL RAHIM
0000
3,350,638.00
CR
148,076,546.70</t>
        </r>
      </text>
    </comment>
    <comment ref="J499" authorId="0">
      <text>
        <r>
          <rPr>
            <b/>
            <sz val="9"/>
            <color indexed="81"/>
            <rFont val="Tahoma"/>
            <family val="2"/>
          </rPr>
          <t xml:space="preserve"> PEND
TRSF E-BANKING CR
1106/FTSCY/WS95011
2582738.00
Atlantis to INF
Rp.2.582.738
ABDUL RAHIM
0000
2,582,738.00
CR
80,154,907.70</t>
        </r>
      </text>
    </comment>
    <comment ref="J521" authorId="0">
      <text>
        <r>
          <rPr>
            <b/>
            <sz val="9"/>
            <color indexed="81"/>
            <rFont val="Tahoma"/>
            <family val="2"/>
          </rPr>
          <t xml:space="preserve"> PEND
TRSF E-BANKING CR
0607/FTSCY/WS95011
548367.00
Atlantis to INF
Rp.548.367
ABDUL RAHIM
0000
548,367.00
CR
65,136,994.68</t>
        </r>
      </text>
    </comment>
    <comment ref="J523" authorId="0">
      <text>
        <r>
          <rPr>
            <b/>
            <sz val="9"/>
            <color indexed="81"/>
            <rFont val="Tahoma"/>
            <family val="2"/>
          </rPr>
          <t xml:space="preserve"> PEND
TRSF E-BANKING CR
0707/FTSCY/WS95011
1032501.00
Atlatntis to INF
Rp.1.032.501
ABDUL RAHIM
0000
1,032,501.00
CR
46,810,440.68</t>
        </r>
      </text>
    </comment>
    <comment ref="J526" authorId="0">
      <text>
        <r>
          <rPr>
            <b/>
            <sz val="9"/>
            <color indexed="81"/>
            <rFont val="Tahoma"/>
            <family val="2"/>
          </rPr>
          <t xml:space="preserve"> PEND
TRSF E-BANKING CR
0907/FTSCY/WS95011
524213.00
Atlantis to INF
Rp.524.213
ABDUL RAHIM
0000
524,213.00
CR
63,639,624.68</t>
        </r>
      </text>
    </comment>
    <comment ref="J530" authorId="0">
      <text>
        <r>
          <rPr>
            <b/>
            <sz val="9"/>
            <color indexed="81"/>
            <rFont val="Tahoma"/>
            <family val="2"/>
          </rPr>
          <t xml:space="preserve"> PEND
TRSF E-BANKING CR
1007/FTSCY/WS95011
1281613.00
Atlantis to INF
Rp.1.281.613
ABDUL RAHIM
0000
1,281,613.00
CR
78,459,366.68</t>
        </r>
      </text>
    </comment>
    <comment ref="J532" authorId="0">
      <text>
        <r>
          <rPr>
            <b/>
            <sz val="9"/>
            <color indexed="81"/>
            <rFont val="Tahoma"/>
            <family val="2"/>
          </rPr>
          <t xml:space="preserve"> PEND
TRSF E-BANKING CR
1107/FTSCY/WS95011
2393125.00
Atlantis to INF
Rp.2.393.125
ABDUL RAHIM
0000
2,393,125.00
CR
87,916,957.68</t>
        </r>
      </text>
    </comment>
    <comment ref="J535" authorId="0">
      <text>
        <r>
          <rPr>
            <b/>
            <sz val="9"/>
            <color indexed="81"/>
            <rFont val="Tahoma"/>
            <family val="2"/>
          </rPr>
          <t xml:space="preserve"> PEND
TRSF E-BANKING CR
1207/FTSCY/WS95011
1520400.00
Atlantis to INF
Rp.1.520.400
ABDUL RAHIM
0000
1,520,400.00
CR
95,747,092.68</t>
        </r>
      </text>
    </comment>
    <comment ref="J539" authorId="0">
      <text>
        <r>
          <rPr>
            <b/>
            <sz val="9"/>
            <color indexed="81"/>
            <rFont val="Tahoma"/>
            <family val="2"/>
          </rPr>
          <t xml:space="preserve"> PEND
TRSF E-BANKING CR
1307/FTSCY/WS95011
1859375.00
Atlantis to INF
Rp.1.859.375
ABDUL RAHIM
0000
1,859,375.00
CR
96,402,981.68</t>
        </r>
      </text>
    </comment>
    <comment ref="J541" authorId="0">
      <text>
        <r>
          <rPr>
            <b/>
            <sz val="9"/>
            <color indexed="81"/>
            <rFont val="Tahoma"/>
            <family val="2"/>
          </rPr>
          <t xml:space="preserve"> PEND
TRSF E-BANKING CR
1407/FTSCY/WS95011
279912.00
Atlantis to INF
Rp.279.912
ABDUL RAHIM
0000
279,912.00
CR
101,775,798.68</t>
        </r>
      </text>
    </comment>
    <comment ref="J543" authorId="0">
      <text>
        <r>
          <rPr>
            <b/>
            <sz val="9"/>
            <color indexed="81"/>
            <rFont val="Tahoma"/>
            <family val="2"/>
          </rPr>
          <t xml:space="preserve"> PEND
TRSF E-BANKING CR
1607/FTSCY/WS95011
643388.00
Atlantis to INF
Rp.643.388
ABDUL RAHIM
0000
643,388.00
CR
120,457,250.68</t>
        </r>
      </text>
    </comment>
    <comment ref="J546" authorId="0">
      <text>
        <r>
          <rPr>
            <b/>
            <sz val="9"/>
            <color indexed="81"/>
            <rFont val="Tahoma"/>
            <family val="2"/>
          </rPr>
          <t xml:space="preserve"> PEND
TRSF E-BANKING CR
1707/FTSCY/WS95011
914376.00
Atlantis to INF
Rp.914.376
ABDUL RAHIM
0000
914,376.00
CR
134,702,815.68</t>
        </r>
      </text>
    </comment>
    <comment ref="J549" authorId="0">
      <text>
        <r>
          <rPr>
            <b/>
            <sz val="9"/>
            <color indexed="81"/>
            <rFont val="Tahoma"/>
            <family val="2"/>
          </rPr>
          <t xml:space="preserve"> PEND
TRSF E-BANKING CR
1807/FTSCY/WS95011
1218700.00
Atlantis to INF
Rp.1.218.700
ABDUL RAHIM
0000
1,218,700.00
CR
137,652,980.68</t>
        </r>
      </text>
    </comment>
    <comment ref="J554" authorId="0">
      <text>
        <r>
          <rPr>
            <b/>
            <sz val="9"/>
            <color indexed="81"/>
            <rFont val="Tahoma"/>
            <family val="2"/>
          </rPr>
          <t xml:space="preserve"> PEND
TRSF E-BANKING CR
1907/FTSCY/WS95011
491839.00
Atlantis to INF
Rp.491.839
ABDUL RAHIM
0000
491,839.00
CR
157,536,977.68</t>
        </r>
      </text>
    </comment>
    <comment ref="J557" authorId="0">
      <text>
        <r>
          <rPr>
            <b/>
            <sz val="9"/>
            <color indexed="81"/>
            <rFont val="Tahoma"/>
            <family val="2"/>
          </rPr>
          <t xml:space="preserve"> PEND
TRSF E-BANKING CR
2007/FTSCY/WS95011
1791738.00
Atlantis to INF
Rp.1.791.738
ABDUL RAHIM
0000
1,791,738.00
CR
163,836,919.68</t>
        </r>
      </text>
    </comment>
    <comment ref="J559" authorId="0">
      <text>
        <r>
          <rPr>
            <b/>
            <sz val="9"/>
            <color indexed="81"/>
            <rFont val="Tahoma"/>
            <family val="2"/>
          </rPr>
          <t xml:space="preserve"> PEND
TRSF E-BANKING CR
2107/FTSCY/WS95011
498750.00
Atlantis to INF
Rp.498.750
ABDUL RAHIM
0000
498,750.00
CR
171,535,724.68</t>
        </r>
      </text>
    </comment>
    <comment ref="J562" authorId="0">
      <text>
        <r>
          <rPr>
            <b/>
            <sz val="9"/>
            <color indexed="81"/>
            <rFont val="Tahoma"/>
            <family val="2"/>
          </rPr>
          <t xml:space="preserve"> PEND
TRSF E-BANKING CR
2307/FTSCY/WS95011
473463.00
Atlantis to INF
Rp.473.463
ABDUL RAHIM
0000
473,463.00
CR
178,826,272.68</t>
        </r>
      </text>
    </comment>
    <comment ref="J564" authorId="0">
      <text>
        <r>
          <rPr>
            <b/>
            <sz val="9"/>
            <color indexed="81"/>
            <rFont val="Tahoma"/>
            <family val="2"/>
          </rPr>
          <t xml:space="preserve"> PEND
TRSF E-BANKING CR
2407/FTSCY/WS95011
1177137.00
Atlantis to INF
Rp.1.177.137
ABDUL RAHIM
0000
1,177,137.00
CR
135,789,047.68</t>
        </r>
      </text>
    </comment>
    <comment ref="J567" authorId="0">
      <text>
        <r>
          <rPr>
            <b/>
            <sz val="9"/>
            <color indexed="81"/>
            <rFont val="Tahoma"/>
            <family val="2"/>
          </rPr>
          <t>25/07/2018  MCM InhouseTrf CS-CS
Rp.1.434.388 123
DARI ABDUL RAHIM
Transfer Fee 123
 0,00  1.434.388,00</t>
        </r>
      </text>
    </comment>
    <comment ref="J573" authorId="0">
      <text>
        <r>
          <rPr>
            <b/>
            <sz val="9"/>
            <color indexed="81"/>
            <rFont val="Tahoma"/>
            <family val="2"/>
          </rPr>
          <t>27/07/2018  MCM InhouseTrf CS-CS
Rp.536.202 123
DARI ABDUL RAHIM
Transfer Fee 123
 0,00  536.202,00</t>
        </r>
      </text>
    </comment>
    <comment ref="J576" authorId="0">
      <text>
        <r>
          <rPr>
            <b/>
            <sz val="9"/>
            <color indexed="81"/>
            <rFont val="Tahoma"/>
            <family val="2"/>
          </rPr>
          <t>28/07/2018  MCM InhouseTrf CS-CS
Rp.422.188 123
DARI ABDUL RAHIM
Transfer Fee 123
 0,00  422.188,00</t>
        </r>
      </text>
    </comment>
    <comment ref="J578" authorId="0">
      <text>
        <r>
          <rPr>
            <b/>
            <sz val="9"/>
            <color indexed="81"/>
            <rFont val="Tahoma"/>
            <family val="2"/>
          </rPr>
          <t>30/07/2018  MCM InhouseTrf CS-CS
Rp.610.838 123
DARI ABDUL RAHIM
Transfer Fee 123
 0,00  610.838,00</t>
        </r>
      </text>
    </comment>
    <comment ref="J581" authorId="0">
      <text>
        <r>
          <rPr>
            <b/>
            <sz val="9"/>
            <color indexed="81"/>
            <rFont val="Tahoma"/>
            <family val="2"/>
          </rPr>
          <t xml:space="preserve"> PEND
TRSF E-BANKING CR
3107/FTSCY/WS95011
2723701.00
Atlantis to INF
Rp.2.723.701
ABDUL RAHIM
0000
2,723,701.00
CR
191,443,139.68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86" authorId="0">
      <text>
        <r>
          <rPr>
            <b/>
            <sz val="9"/>
            <color indexed="81"/>
            <rFont val="Tahoma"/>
            <family val="2"/>
          </rPr>
          <t>01/08/2018  MCM InhouseTrf CS-CS
Rp.1.467.026 123
DARI ABDUL RAHIM
Transfer Fee 123
 0,00  1.467.026,00</t>
        </r>
      </text>
    </comment>
    <comment ref="J589" authorId="0">
      <text>
        <r>
          <rPr>
            <b/>
            <sz val="9"/>
            <color indexed="81"/>
            <rFont val="Tahoma"/>
            <family val="2"/>
          </rPr>
          <t>02/08/2018  MCM InhouseTrf CS-CS
Rp.544.426 123
DARI ABDUL RAHIM
Transfer Fee 123
 0,00  544.426,00</t>
        </r>
      </text>
    </comment>
    <comment ref="J592" authorId="0">
      <text>
        <r>
          <rPr>
            <b/>
            <sz val="9"/>
            <color indexed="81"/>
            <rFont val="Tahoma"/>
            <family val="2"/>
          </rPr>
          <t>03/08/2018  MCM InhouseTrf CS-CS
Rp.869.751 123
DARI ABDUL RAHIM
Transfer Fee 123
 0,00  869.751,00</t>
        </r>
      </text>
    </comment>
    <comment ref="J596" authorId="0">
      <text>
        <r>
          <rPr>
            <b/>
            <sz val="9"/>
            <color indexed="81"/>
            <rFont val="Tahoma"/>
            <family val="2"/>
          </rPr>
          <t>04/08/2018  MCM InhouseTrf CS-CS
Rp.571.813 123
DARI ABDUL RAHIM
Transfer Fee 123
 0,00  571.813,00</t>
        </r>
      </text>
    </comment>
    <comment ref="J598" authorId="0">
      <text>
        <r>
          <rPr>
            <b/>
            <sz val="9"/>
            <color indexed="81"/>
            <rFont val="Tahoma"/>
            <family val="2"/>
          </rPr>
          <t xml:space="preserve"> PEND
TRSF E-BANKING CR
0608/FTSCY/WS95011
497962.00
Atlantis to INF
Rp.497.962
ABDUL RAHIM
0000
497,962.00
CR
185,904,532.11</t>
        </r>
      </text>
    </comment>
    <comment ref="J600" authorId="0">
      <text>
        <r>
          <rPr>
            <b/>
            <sz val="9"/>
            <color indexed="81"/>
            <rFont val="Tahoma"/>
            <family val="2"/>
          </rPr>
          <t xml:space="preserve"> PEND
TRSF E-BANKING CR
0708/FTSCY/WS95011
1919925.00
Atlantis to INF
Rp.1.919.925
ABDUL RAHIM
0000
1,919,925.00
CR
199,306,536.11</t>
        </r>
      </text>
    </comment>
    <comment ref="J603" authorId="0">
      <text>
        <r>
          <rPr>
            <b/>
            <sz val="9"/>
            <color indexed="81"/>
            <rFont val="Tahoma"/>
            <family val="2"/>
          </rPr>
          <t xml:space="preserve"> PEND
TRSF E-BANKING CR
0808/FTSCY/WS95011
1278288.00
Atlantis to INF
Rp.1.278.288
ABDUL RAHIM
0000
1,278,288.00
CR
208,344,078.11</t>
        </r>
      </text>
    </comment>
    <comment ref="J606" authorId="0">
      <text>
        <r>
          <rPr>
            <b/>
            <sz val="9"/>
            <color indexed="81"/>
            <rFont val="Tahoma"/>
            <family val="2"/>
          </rPr>
          <t xml:space="preserve"> PEND
TRSF E-BANKING CR
0908/FTSCY/WS95011
828451.00
Atlantis to INF
Rp.828.451
ABDUL RAHIM
0000
828,451.00
CR
223,342,522.11</t>
        </r>
      </text>
    </comment>
    <comment ref="J610" authorId="0">
      <text>
        <r>
          <rPr>
            <b/>
            <sz val="9"/>
            <color indexed="81"/>
            <rFont val="Tahoma"/>
            <family val="2"/>
          </rPr>
          <t xml:space="preserve"> PEND
TRSF E-BANKING CR
1008/FTSCY/WS95011
2380701.00
Atalntis to INF
Rp.2.380.701
ABDUL RAHIM
0000
2,380,701.00
CR
226,152,923.11</t>
        </r>
      </text>
    </comment>
    <comment ref="J613" authorId="0">
      <text>
        <r>
          <rPr>
            <b/>
            <sz val="9"/>
            <color indexed="81"/>
            <rFont val="Tahoma"/>
            <family val="2"/>
          </rPr>
          <t xml:space="preserve"> PEND
TRSF E-BANKING CR
1108/FTSCY/WS95011
2276576.00
Atlantis to INF
Rp.2.276.576
ABDUL RAHIM
0000
2,276,576.00
CR
239,851,193.11</t>
        </r>
      </text>
    </comment>
    <comment ref="J616" authorId="0">
      <text>
        <r>
          <rPr>
            <b/>
            <sz val="9"/>
            <color indexed="81"/>
            <rFont val="Tahoma"/>
            <family val="2"/>
          </rPr>
          <t xml:space="preserve"> PEND
TRSF E-BANKING CR
1308/FTSCY/WS95011
1127260.00
Atlantis to INF
Rp.1.127.260
ABDUL RAHIM
0000
1,127,260.00
CR
250,008,691.11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18" authorId="0">
      <text>
        <r>
          <rPr>
            <b/>
            <sz val="9"/>
            <color indexed="81"/>
            <rFont val="Tahoma"/>
            <family val="2"/>
          </rPr>
          <t xml:space="preserve"> PEND
TRSF E-BANKING CR
1408/FTSCY/WS95011
2303262.00
Atlantis to INF
Rp.2.303.262
ABDUL RAHIM
0000
2,303,262.00
CR
265,287,022.11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19" authorId="0">
      <text>
        <r>
          <rPr>
            <b/>
            <sz val="9"/>
            <color indexed="81"/>
            <rFont val="Tahoma"/>
            <family val="2"/>
          </rPr>
          <t xml:space="preserve"> PEND
TRSF E-BANKING CR
1508/FTSCY/WS95011
1037837.00
Atlantis to INF
Rp.1.037.837
ABDUL RAHIM
0000
1,037,837.00
CR
267,683,262.11</t>
        </r>
      </text>
    </comment>
    <comment ref="J621" authorId="0">
      <text>
        <r>
          <rPr>
            <b/>
            <sz val="9"/>
            <color indexed="81"/>
            <rFont val="Tahoma"/>
            <family val="2"/>
          </rPr>
          <t xml:space="preserve"> PEND
TRSF E-BANKING CR
1608/FTSCY/WS95011
1233400.00
Atlantis to INF
Rp.1.233.400
ABDUL RAHIM
0000
1,233,400.00
CR
290,580,119.11</t>
        </r>
      </text>
    </comment>
    <comment ref="J625" authorId="0">
      <text>
        <r>
          <rPr>
            <b/>
            <sz val="9"/>
            <color indexed="81"/>
            <rFont val="Tahoma"/>
            <family val="2"/>
          </rPr>
          <t xml:space="preserve"> PEND
TRSF E-BANKING CR
1808/FTSCY/WS95011
777350.00
Atlantia to INF
Rp.777.350
ABDUL RAHIM
0000
777,350.00
CR
297,859,544.11</t>
        </r>
      </text>
    </comment>
    <comment ref="J628" authorId="0">
      <text>
        <r>
          <rPr>
            <b/>
            <sz val="9"/>
            <color indexed="81"/>
            <rFont val="Tahoma"/>
            <family val="2"/>
          </rPr>
          <t xml:space="preserve"> PEND
TRSF E-BANKING CR
2008/FTSCY/WS95011
1024713.00
Atlantis to INF
Rp.1.024.713
ABDUL RAHIM
0000
1,024,713.00
CR
318,996,939.11</t>
        </r>
      </text>
    </comment>
    <comment ref="J631" authorId="0">
      <text>
        <r>
          <rPr>
            <b/>
            <sz val="9"/>
            <color indexed="81"/>
            <rFont val="Tahoma"/>
            <family val="2"/>
          </rPr>
          <t xml:space="preserve"> PEND
TRSF E-BANKING CR
2108/FTSCY/WS95011
732375.00
Atlantis to INF
Rp.732.375
ABDUL RAHIM
0000
732,375.00
CR
331,067,857.11</t>
        </r>
      </text>
    </comment>
    <comment ref="J638" authorId="0">
      <text>
        <r>
          <rPr>
            <b/>
            <sz val="9"/>
            <color indexed="81"/>
            <rFont val="Tahoma"/>
            <family val="2"/>
          </rPr>
          <t xml:space="preserve"> PEND
TRSF E-BANKING CR
2408/FTSCY/WS95011
931876.00
Atlantis to INF
Rp.931.876
ABDUL RAHIM
0000
931,876.00
CR
352,270,853.11</t>
        </r>
      </text>
    </comment>
    <comment ref="J641" authorId="0">
      <text>
        <r>
          <rPr>
            <b/>
            <sz val="9"/>
            <color indexed="81"/>
            <rFont val="Tahoma"/>
            <family val="2"/>
          </rPr>
          <t xml:space="preserve"> PEND
TRSF E-BANKING CR
2508/FTSCY/WS95011
692738.00
Atlantis to INF
Rp.692.738
ABDUL RAHIM
0000
692,738.00
CR
354,542,005.11</t>
        </r>
      </text>
    </comment>
    <comment ref="J645" authorId="0">
      <text>
        <r>
          <rPr>
            <b/>
            <sz val="9"/>
            <color indexed="81"/>
            <rFont val="Tahoma"/>
            <family val="2"/>
          </rPr>
          <t>28/08/2018  MCM InhouseTrf CS-CS
Rp.1.101.889 123
DARI ABDUL RAHIM
Transfer Fee 123
 0,00  1.101.889,00</t>
        </r>
      </text>
    </comment>
    <comment ref="J647" authorId="0">
      <text>
        <r>
          <rPr>
            <b/>
            <sz val="9"/>
            <color indexed="81"/>
            <rFont val="Tahoma"/>
            <family val="2"/>
          </rPr>
          <t xml:space="preserve"> PEND
TRSF E-BANKING CR
2908/FTSCY/WS95011
1617963.00
Atlantis to INF
Rp.1.617.963
ABDUL RAHIM
0000
1,617,963.00
CR
177,600,896.11</t>
        </r>
      </text>
    </comment>
    <comment ref="J650" authorId="0">
      <text>
        <r>
          <rPr>
            <b/>
            <sz val="9"/>
            <color indexed="81"/>
            <rFont val="Tahoma"/>
            <family val="2"/>
          </rPr>
          <t>31/08/2018  MCM InhouseTrf CS-CS
Rp.818.913 123
DARI ABDUL RAHIM
Transfer Fee 123
 0,00  818.913,00</t>
        </r>
      </text>
    </comment>
    <comment ref="J653" authorId="0">
      <text>
        <r>
          <rPr>
            <b/>
            <sz val="9"/>
            <color indexed="81"/>
            <rFont val="Tahoma"/>
            <family val="2"/>
          </rPr>
          <t xml:space="preserve"> PEND
TRSF E-BANKING CR
3108/FTSCY/WS95011
836938.00
Atlantis to INF
Rp.836.938
ABDUL RAHIM
0000
836,938.00
CR
141,204,021.11</t>
        </r>
      </text>
    </comment>
    <comment ref="J655" authorId="0">
      <text>
        <r>
          <rPr>
            <b/>
            <sz val="9"/>
            <color indexed="81"/>
            <rFont val="Tahoma"/>
            <family val="2"/>
          </rPr>
          <t xml:space="preserve"> PEND
TRSF E-BANKING CR
0109/FTSCY/WS95011
1007738.00
Atlantis to INF
Rp.1.007.738
ABDUL RAHIM
0000
1,007,738.00
CR
149,215,850.99</t>
        </r>
      </text>
    </comment>
    <comment ref="J658" authorId="0">
      <text>
        <r>
          <rPr>
            <b/>
            <sz val="9"/>
            <color indexed="81"/>
            <rFont val="Tahoma"/>
            <family val="2"/>
          </rPr>
          <t xml:space="preserve"> PEND
TRSF E-BANKING CR
0309/FTSCY/WS95011
2287251.00
Atlantis to INF
Rp.2.287.251
ABDUL RAHIM
0000
2,287,251.00
CR
156,330,784.99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63" authorId="0">
      <text>
        <r>
          <rPr>
            <b/>
            <sz val="9"/>
            <color indexed="81"/>
            <rFont val="Tahoma"/>
            <family val="2"/>
          </rPr>
          <t>05/09/2018  MCM InhouseTrf CS-CS
Rp.569.801 123
DARI ABDUL RAHIM
Transfer Fee 123
 0,00  569.801,00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66" authorId="0">
      <text>
        <r>
          <rPr>
            <b/>
            <sz val="9"/>
            <color indexed="81"/>
            <rFont val="Tahoma"/>
            <family val="2"/>
          </rPr>
          <t xml:space="preserve"> PEND
TRSF E-BANKING CR
0609/FTSCY/WS95011
770788.00
Atlantis to INF
Rp.770.788
ABDUL RAHIM
0000
770,788.00
CR
193,772,807.99</t>
        </r>
      </text>
    </comment>
    <comment ref="J668" authorId="0">
      <text>
        <r>
          <rPr>
            <b/>
            <sz val="9"/>
            <color indexed="81"/>
            <rFont val="Tahoma"/>
            <charset val="1"/>
          </rPr>
          <t>07/09/2018  MCM InhouseTrf CS-CS
Rp.1.199.538 123
DARI ABDUL RAHIM
Transfer Fee 123
 0,00  1.199.538,00</t>
        </r>
      </text>
    </comment>
    <comment ref="J671" authorId="0">
      <text>
        <r>
          <rPr>
            <b/>
            <sz val="9"/>
            <color indexed="81"/>
            <rFont val="Tahoma"/>
            <charset val="1"/>
          </rPr>
          <t>08/09/2018  MCM InhouseTrf CS-CS
Rp.615.126 123
DARI ABDUL RAHIM
Transfer Fee 123
 0,00  615.126,00</t>
        </r>
      </text>
    </comment>
    <comment ref="J672" authorId="0">
      <text>
        <r>
          <rPr>
            <b/>
            <sz val="9"/>
            <color indexed="81"/>
            <rFont val="Tahoma"/>
            <charset val="1"/>
          </rPr>
          <t>10/09/2018  MCM InhouseTrf CS-CS
Rp.707.263 123
DARI ABDUL RAHIM
Transfer Fee 123
 0,00  707.263,00</t>
        </r>
      </text>
    </comment>
    <comment ref="J675" authorId="0">
      <text>
        <r>
          <rPr>
            <b/>
            <sz val="9"/>
            <color indexed="81"/>
            <rFont val="Tahoma"/>
            <family val="2"/>
          </rPr>
          <t>12/09/2018  MCM InhouseTrf CS-CS
Rp.13.388 123
DARI ABDUL RAHIM
Transfer Fee 123
 0,00  13.388,00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78" authorId="0">
      <text>
        <r>
          <rPr>
            <b/>
            <sz val="9"/>
            <color indexed="81"/>
            <rFont val="Tahoma"/>
            <charset val="1"/>
          </rPr>
          <t xml:space="preserve">13/09/2018  MCM InhouseTrf CS-CS
Rp.989.800 123
DARI ABDUL RAHIM
Transfer Fee 123
 0,00  989.800,00
</t>
        </r>
      </text>
    </comment>
    <comment ref="J681" authorId="0">
      <text>
        <r>
          <rPr>
            <b/>
            <sz val="9"/>
            <color indexed="81"/>
            <rFont val="Tahoma"/>
            <charset val="1"/>
          </rPr>
          <t xml:space="preserve">
14/09/2018  MCM InhouseTrf CS-CS
Rp.1.475.601 123
DARI ABDUL RAHIM
Transfer Fee 123
 0,00  1.475.601,0</t>
        </r>
      </text>
    </comment>
    <comment ref="J683" authorId="0">
      <text>
        <r>
          <rPr>
            <b/>
            <sz val="9"/>
            <color indexed="81"/>
            <rFont val="Tahoma"/>
            <family val="2"/>
          </rPr>
          <t>15/09/2018  MCM InhouseTrf CS-CS
Rp.1.618.051 123
DARI ABDUL RAHIM
Transfer Fee 123
 0,00  1.618.051,00</t>
        </r>
      </text>
    </comment>
    <comment ref="J686" authorId="0">
      <text>
        <r>
          <rPr>
            <b/>
            <sz val="9"/>
            <color indexed="81"/>
            <rFont val="Tahoma"/>
            <family val="2"/>
          </rPr>
          <t>17/09/2018  MCM InhouseTrf CS-CS
Rp.1.395.451 123
DARI ABDUL RAHIM
Transfer Fee 123
 0,00  1.395.451,00</t>
        </r>
      </text>
    </comment>
    <comment ref="J690" authorId="0">
      <text>
        <r>
          <rPr>
            <b/>
            <sz val="9"/>
            <color indexed="81"/>
            <rFont val="Tahoma"/>
            <charset val="1"/>
          </rPr>
          <t>18/09/2018  MCM InhouseTrf CS-CS
Rp.1.784.652 123
DARI ABDUL RAHIM
Transfer Fee 123
 0,00  1.784.652,00</t>
        </r>
      </text>
    </comment>
    <comment ref="J693" authorId="0">
      <text>
        <r>
          <rPr>
            <b/>
            <sz val="9"/>
            <color indexed="81"/>
            <rFont val="Tahoma"/>
            <family val="2"/>
          </rPr>
          <t>19/09/2018  MCM InhouseTrf CS-CS
Rp.1.020.776 123
DARI ABDUL RAHIM
Transfer Fee 123
 0,00  1.020.776,00</t>
        </r>
      </text>
    </comment>
    <comment ref="J696" authorId="0">
      <text>
        <r>
          <rPr>
            <b/>
            <sz val="9"/>
            <color indexed="81"/>
            <rFont val="Tahoma"/>
            <family val="2"/>
          </rPr>
          <t>20/09/2018  MCM InhouseTrf CS-CS
Rp.291.288 123
DARI ABDUL RAHIM
Transfer Fee 123
 0,00  291.288,00</t>
        </r>
      </text>
    </comment>
    <comment ref="J699" authorId="0">
      <text>
        <r>
          <rPr>
            <b/>
            <sz val="9"/>
            <color indexed="81"/>
            <rFont val="Tahoma"/>
            <charset val="1"/>
          </rPr>
          <t>21/09/2018  MCM InhouseTrf CS-CS
Rp.1.290.538 123
DARI ABDUL RAHIM
Transfer Fee 123
 0,00  1.290.538,00</t>
        </r>
      </text>
    </comment>
    <comment ref="J703" authorId="0">
      <text>
        <r>
          <rPr>
            <b/>
            <sz val="9"/>
            <color indexed="81"/>
            <rFont val="Tahoma"/>
            <charset val="1"/>
          </rPr>
          <t>22/09/2018  MCM InhouseTrf CS-CS
Rp.67.726 123
DARI ABDUL RAHIM
Transfer Fee 123
 0,00  67.726,00</t>
        </r>
      </text>
    </comment>
    <comment ref="J706" authorId="0">
      <text>
        <r>
          <rPr>
            <b/>
            <sz val="9"/>
            <color indexed="81"/>
            <rFont val="Tahoma"/>
            <charset val="1"/>
          </rPr>
          <t>24/09/2018  MCM InhouseTrf CS-CS
Rp.572.075 123
DARI ABDUL RAHIM
Transfer Fee 123
 0,00  572.075,00</t>
        </r>
      </text>
    </comment>
    <comment ref="J708" authorId="0">
      <text>
        <r>
          <rPr>
            <b/>
            <sz val="9"/>
            <color indexed="81"/>
            <rFont val="Tahoma"/>
            <charset val="1"/>
          </rPr>
          <t>25/09/2018  MCM InhouseTrf CS-CS
Rp.1.499.313 123
DARI ABDUL RAHIM
Transfer Fee 123
 0,00  1.499.313,00</t>
        </r>
      </text>
    </comment>
    <comment ref="J710" authorId="0">
      <text>
        <r>
          <rPr>
            <b/>
            <sz val="9"/>
            <color indexed="81"/>
            <rFont val="Tahoma"/>
            <family val="2"/>
          </rPr>
          <t>26/09/2018  MCM InhouseTrf CS-CS
Rp.798.438 123
DARI ABDUL RAHIM
Transfer Fee 123
 0,00  798.438,00</t>
        </r>
      </text>
    </comment>
    <comment ref="J712" authorId="0">
      <text>
        <r>
          <rPr>
            <b/>
            <sz val="9"/>
            <color indexed="81"/>
            <rFont val="Tahoma"/>
            <charset val="1"/>
          </rPr>
          <t>27/09/2018  MCM InhouseTrf CS-CS
Rp.833.700 123
DARI ABDUL RAHIM
Transfer Fee 123
 0,00  833.700,00</t>
        </r>
      </text>
    </comment>
    <comment ref="J715" authorId="0">
      <text>
        <r>
          <rPr>
            <b/>
            <sz val="9"/>
            <color indexed="81"/>
            <rFont val="Tahoma"/>
            <charset val="1"/>
          </rPr>
          <t>28/09/2018  MCM InhouseTrf CS-CS
Rp.748.651 123
DARI ABDUL RAHIM
Transfer Fee 123
 0,00  748.651,00</t>
        </r>
      </text>
    </comment>
    <comment ref="J718" authorId="0">
      <text>
        <r>
          <rPr>
            <b/>
            <sz val="9"/>
            <color indexed="81"/>
            <rFont val="Tahoma"/>
            <charset val="1"/>
          </rPr>
          <t>29/09/2018  MCM InhouseTrf CS-CS
Rp.1.227.451 123
DARI ABDUL RAHIM
Transfer Fee 123
 0,00  1.227.451,00</t>
        </r>
      </text>
    </comment>
    <comment ref="J719" authorId="0">
      <text>
        <r>
          <rPr>
            <b/>
            <sz val="9"/>
            <color indexed="81"/>
            <rFont val="Tahoma"/>
            <family val="2"/>
          </rPr>
          <t>01/10/2018  MCM InhouseTrf CS-CS
Rp.479.237 123
DARI ABDUL RAHIM
Transfer Fee 123
 0,00  479.237,00</t>
        </r>
      </text>
    </comment>
    <comment ref="J722" authorId="0">
      <text>
        <r>
          <rPr>
            <b/>
            <sz val="9"/>
            <color indexed="81"/>
            <rFont val="Tahoma"/>
            <charset val="1"/>
          </rPr>
          <t>02/10/2018  MCM InhouseTrf CS-CS
Rp.899.675 123
DARI ABDUL RAHIM
Transfer Fee 123
 0,00  899.675,00</t>
        </r>
      </text>
    </comment>
    <comment ref="J725" authorId="0">
      <text>
        <r>
          <rPr>
            <b/>
            <sz val="9"/>
            <color indexed="81"/>
            <rFont val="Tahoma"/>
            <charset val="1"/>
          </rPr>
          <t>03/10/2018  MCM InhouseTrf CS-CS
Rp.579.250 123
DARI ABDUL RAHIM
Transfer Fee 123
 0,00  579.250,00</t>
        </r>
      </text>
    </comment>
    <comment ref="J729" authorId="0">
      <text>
        <r>
          <rPr>
            <b/>
            <sz val="9"/>
            <color indexed="81"/>
            <rFont val="Tahoma"/>
            <charset val="1"/>
          </rPr>
          <t>06/10/2018  MCM InhouseTrf CS-CS
Rp.27.300 123
DARI ABDUL RAHIM
Transfer Fee 123
 0,00  27.300,00</t>
        </r>
      </text>
    </comment>
  </commentList>
</comments>
</file>

<file path=xl/comments5.xml><?xml version="1.0" encoding="utf-8"?>
<comments xmlns="http://schemas.openxmlformats.org/spreadsheetml/2006/main">
  <authors>
    <author>Win-7</author>
  </authors>
  <commentList>
    <comment ref="J25" authorId="0">
      <text>
        <r>
          <rPr>
            <b/>
            <sz val="9"/>
            <color indexed="81"/>
            <rFont val="Tahoma"/>
            <family val="2"/>
          </rPr>
          <t>11/09/2018 MCM InhouseTrf CS-CS Rp.826.290 123 DARI ABDUL RAHIM Transfer Fee 123 0,00 826.290,00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>11/09/2018 MCM InhouseTrf CS-CS Rp.4.298.446 123 DARI ABDUL RAHIM Transfer Fee 123 0,00 4.298.446,00</t>
        </r>
      </text>
    </comment>
    <comment ref="J39" authorId="0">
      <text>
        <r>
          <rPr>
            <b/>
            <sz val="9"/>
            <color indexed="81"/>
            <rFont val="Tahoma"/>
            <charset val="1"/>
          </rPr>
          <t xml:space="preserve"> 04/09
TRSF E-BANKING CR
0409/FTSCY/WS95011
118620.00
Atlantis to SLE
Rp.118.620
ABDUL RAHIM
0000
118,620.00
CR
180,367,423.99</t>
        </r>
      </text>
    </comment>
    <comment ref="J41" authorId="0">
      <text>
        <r>
          <rPr>
            <b/>
            <sz val="9"/>
            <color indexed="81"/>
            <rFont val="Tahoma"/>
            <charset val="1"/>
          </rPr>
          <t xml:space="preserve"> 06/09
TRSF E-BANKING CR
0609/FTSCY/WS95011
31545.00
Atlantis to SLE
Rp.31.545
ABDUL RAHIM
0000
31,545.00
CR
193,804,352.99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08/09/2018 MCM InhouseTrf CS-CS Rp.248.850 123 DARI ABDUL RAHIM Transfer Fee 123 0,00 248.850,00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>10/09/2018 MCM InhouseTrf CS-CS Rp.96.000 123 DARI ABDUL RAHIM Transfer Fee 123 0,00 96.000,00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11/09/2018 MCM InhouseTrf CS-CS Rp.131.085 123 DARI ABDUL RAHIM Transfer Fee 123 0,00 131.085,00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>13/09/2018 MCM InhouseTrf CS-CS Rp.244.755 123 DARI ABDUL RAHIM Transfer Fee 123 0,00 244.755,00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>15/09/2018  MCM InhouseTrf CS-CS
Rp.28.110 123
DARI ABDUL RAHIM
Transfer Fee 123
 0,00  28.110,00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>17/09/2018  MCM InhouseTrf CS-CS
Rp.265.455 123
DARI ABDUL RAHIM
Transfer Fee 123
 0,00  265.455,00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19/09/2018  MCM InhouseTrf CS-CS
Rp.61.530 123
DARI ABDUL RAHIM
Transfer Fee 123
 0,00  61.530,00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>20/09/2018  MCM InhouseTrf CS-CS
405945 123
DARI ABDUL RAHIM
Transfer Fee 123
 0,00  405.945,00</t>
        </r>
      </text>
    </comment>
    <comment ref="J60" authorId="0">
      <text>
        <r>
          <rPr>
            <b/>
            <sz val="9"/>
            <color indexed="81"/>
            <rFont val="Tahoma"/>
            <charset val="1"/>
          </rPr>
          <t>22/09/2018  MCM InhouseTrf CS-CS
Rp.59.265 123
DARI ABDUL RAHIM
Transfer Fee 123
 0,00  59.265,00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62" authorId="0">
      <text>
        <r>
          <rPr>
            <b/>
            <sz val="9"/>
            <color indexed="81"/>
            <rFont val="Tahoma"/>
            <charset val="1"/>
          </rPr>
          <t>24/09/2018  MCM InhouseTrf CS-CS
Rp.117.135 123
DARI ABDUL RAHIM
Transfer Fee 123
 0,00  117.135,00</t>
        </r>
      </text>
    </comment>
    <comment ref="J64" authorId="0">
      <text>
        <r>
          <rPr>
            <b/>
            <sz val="9"/>
            <color indexed="81"/>
            <rFont val="Tahoma"/>
            <charset val="1"/>
          </rPr>
          <t>25/09/2018  MCM InhouseTrf CS-CS
Rp.331.335 123
DARI ABDUL RAHIM
Transfer Fee 123
 0,00  331.335,00</t>
        </r>
      </text>
    </comment>
    <comment ref="J66" authorId="0">
      <text>
        <r>
          <rPr>
            <b/>
            <sz val="9"/>
            <color indexed="81"/>
            <rFont val="Tahoma"/>
            <charset val="1"/>
          </rPr>
          <t>27/09/2018  MCM InhouseTrf CS-CS
Rp.18.270 123
DARI ABDUL RAHIM
Transfer Fee 123
 0,00  18.270,00</t>
        </r>
      </text>
    </comment>
    <comment ref="J68" authorId="0">
      <text>
        <r>
          <rPr>
            <b/>
            <sz val="9"/>
            <color indexed="81"/>
            <rFont val="Tahoma"/>
            <charset val="1"/>
          </rPr>
          <t>29/09/2018  MCM InhouseTrf CS-CS
Rp.317.970 123
DARI ABDUL RAHIM
Transfer Fee 123
 0,00  317.970,00</t>
        </r>
      </text>
    </comment>
    <comment ref="J69" authorId="0">
      <text>
        <r>
          <rPr>
            <b/>
            <sz val="9"/>
            <color indexed="81"/>
            <rFont val="Tahoma"/>
            <family val="2"/>
          </rPr>
          <t>01/10/2018  MCM InhouseTrf CS-CS
Rp.80.430 123
DARI ABDUL RAHIM
Transfer Fee 123
 0,00  80.430,00</t>
        </r>
      </text>
    </comment>
    <comment ref="J70" authorId="0">
      <text>
        <r>
          <rPr>
            <b/>
            <sz val="9"/>
            <color indexed="81"/>
            <rFont val="Tahoma"/>
            <charset val="1"/>
          </rPr>
          <t>03/10/2018  MCM InhouseTrf CS-CS
Rp.385.800 123
DARI ABDUL RAHIM
Transfer Fee 123
 0,00  385.800,00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3" authorId="0">
      <text>
        <r>
          <rPr>
            <b/>
            <sz val="9"/>
            <color indexed="81"/>
            <rFont val="Tahoma"/>
            <family val="2"/>
          </rPr>
          <t xml:space="preserve">05/10/2018 MCM InhouseTrf CS-CS 0 828.615,00
 Rp.828.615 123  
 DARI ABDUL RAHIM  
 Transfer Fee 123  
</t>
        </r>
      </text>
    </comment>
  </commentList>
</comments>
</file>

<file path=xl/comments6.xml><?xml version="1.0" encoding="utf-8"?>
<comments xmlns="http://schemas.openxmlformats.org/spreadsheetml/2006/main">
  <authors>
    <author>Win-7</author>
  </authors>
  <commentList>
    <comment ref="J28" authorId="0">
      <text>
        <r>
          <rPr>
            <b/>
            <sz val="9"/>
            <color indexed="81"/>
            <rFont val="Tahoma"/>
            <charset val="1"/>
          </rPr>
          <t xml:space="preserve"> PEND
TRSF E-BANKING CR
0501/FTSCY/WS95011
15393009.00
Transfer
Inficlo Reguler
WAHYUNI
0000
15,393,009.00
CR
286,499,520.18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 xml:space="preserve"> PEND
TRSF E-BANKING CR
1201/FTSCY/WS95011
16479842.00
TRANSFER
INF REGULER
WAHYUNI
0000
16,479,842.00
CR
56,267,107.18</t>
        </r>
      </text>
    </comment>
    <comment ref="J69" authorId="0">
      <text>
        <r>
          <rPr>
            <b/>
            <sz val="9"/>
            <color indexed="81"/>
            <rFont val="Tahoma"/>
            <family val="2"/>
          </rPr>
          <t xml:space="preserve"> PEND
TRSF E-BANKING CR
1901/FTSCY/WS95011
12891903.00
TRANSFER
INF-BCL
WAHYUNI
0000
12,891,903.00
CR
85,420,136.18</t>
        </r>
      </text>
    </comment>
    <comment ref="J80" authorId="0">
      <text>
        <r>
          <rPr>
            <b/>
            <sz val="9"/>
            <color indexed="81"/>
            <rFont val="Tahoma"/>
            <charset val="1"/>
          </rPr>
          <t xml:space="preserve"> PEND
TRSF E-BANKING CR
2601/FTSCY/WS95011
11572498.00
TRANSFER
INFICLO BLACKKELLY
WAHYUNI
0000
11,572,498.00
CR
35,674,247.18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 xml:space="preserve"> PEND
TRSF E-BANKING CR
0202/FTSCY/WS95011
15505145.00
TRANSFER
INFICLO BLACKKELLY
WAHYUNI
0000
15,505,145.00
CR
59,373,816.22</t>
        </r>
      </text>
    </comment>
    <comment ref="J109" authorId="0">
      <text>
        <r>
          <rPr>
            <b/>
            <sz val="9"/>
            <color indexed="81"/>
            <rFont val="Tahoma"/>
            <charset val="1"/>
          </rPr>
          <t xml:space="preserve"> PEND
TRSF E-BANKING CR
0902/FTSCY/WS95011
15220315.00
Transfer
Blackkelly-Inficlo
WAHYUNI
0000
15,220,315.00
CR
99,572,683.22</t>
        </r>
      </text>
    </comment>
    <comment ref="J125" authorId="0">
      <text>
        <r>
          <rPr>
            <b/>
            <sz val="9"/>
            <color indexed="81"/>
            <rFont val="Tahoma"/>
            <family val="2"/>
          </rPr>
          <t xml:space="preserve"> PEND
TRSF E-BANKING CR
1602/FTSCY/WS95011
14125470.00
TRANSFER
INF REGULER
WAHYUNI
0000
14,125,470.00
CR
142,371,785.22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9" authorId="0">
      <text>
        <r>
          <rPr>
            <b/>
            <sz val="9"/>
            <color indexed="81"/>
            <rFont val="Tahoma"/>
            <charset val="1"/>
          </rPr>
          <t xml:space="preserve"> PEND
TRSF E-BANKING CR
2302/FTSCY/WS95011
13676640.00
TRANSFER
INF REGULER
WAHYUNI
0000
13,676,640.00
CR
174,306,569.22</t>
        </r>
      </text>
    </comment>
    <comment ref="J154" authorId="0">
      <text>
        <r>
          <rPr>
            <b/>
            <sz val="9"/>
            <color indexed="81"/>
            <rFont val="Tahoma"/>
            <family val="2"/>
          </rPr>
          <t xml:space="preserve"> PEND
TRSF E-BANKING CR
0203/FTSCY/WS95011
22732395.00
TRANSFER
INF REGULER
WAHYUNI
0000
22,732,395.00
CR
160,226,976.88</t>
        </r>
      </text>
    </comment>
    <comment ref="J173" authorId="0">
      <text>
        <r>
          <rPr>
            <b/>
            <sz val="9"/>
            <color indexed="81"/>
            <rFont val="Tahoma"/>
            <family val="2"/>
          </rPr>
          <t xml:space="preserve"> PEND
TRSF E-BANKING CR
0903/FTSCY/WS95011
32032959.00
TRANSFER
INF REGULER
WAHYUNI
0000
32,032,959.00
CR
227,878,292.88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7" authorId="0">
      <text>
        <r>
          <rPr>
            <b/>
            <sz val="9"/>
            <color indexed="81"/>
            <rFont val="Tahoma"/>
            <family val="2"/>
          </rPr>
          <t xml:space="preserve"> PEND
TRSF E-BANKING CR
1603/FTSCY/WS95011
28551385.00
TRANSFER
INF REGULER
WAHYUNI
0000
28,551,385.00
CR
278,537,376.88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Win-7</author>
  </authors>
  <commentList>
    <comment ref="J17" authorId="0">
      <text>
        <r>
          <rPr>
            <b/>
            <sz val="9"/>
            <color indexed="81"/>
            <rFont val="Tahoma"/>
            <charset val="1"/>
          </rPr>
          <t xml:space="preserve"> PEND
TRSF E-BANKING CR
0501/FTSCY/WS95011
2036340.00
Transfer
Inficlo Sale
WAHYUNI
0000
2,036,340.00
CR
288,535,860.18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 PEND
TRSF E-BANKING CR
1201/FTSCY/WS95011
1268955.00
TRANSFER
INF SALE
WAHYUNI
0000
1,268,955.00
CR
29,285,761.18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 xml:space="preserve"> PEND
TRSF E-BANKING CR
1901/FTSCY/WS95011
872670.00
TRANSFER
INF SALE
WAHYUNI
0000
872,670.00
CR
86,292,806.18</t>
        </r>
      </text>
    </comment>
    <comment ref="J49" authorId="0">
      <text>
        <r>
          <rPr>
            <b/>
            <sz val="9"/>
            <color indexed="81"/>
            <rFont val="Tahoma"/>
            <charset val="1"/>
          </rPr>
          <t xml:space="preserve"> PEND
TRSF E-BANKING CR
2601/FTSCY/WS95011
645375.00
TRANSFER
INF BCL SALE
WAHYUNI
0000
645,375.00
CR
36,319,622.18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 xml:space="preserve"> PEND
TRSF E-BANKING CR
0202/FTSCY/WS95011
652425.00
TRANSFER
INF SALE
WAHYUNI
0000
652,425.00
CR
60,026,241.22: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3" authorId="0">
      <text>
        <r>
          <rPr>
            <b/>
            <sz val="9"/>
            <color indexed="81"/>
            <rFont val="Tahoma"/>
            <charset val="1"/>
          </rPr>
          <t xml:space="preserve"> PEND
TRSF E-BANKING CR
0902/FTSCY/WS95011
1023705.00
Blackkelly-Inficlo
Sale
WAHYUNI
0000
1,023,705.00
CR
100,596,388.22</t>
        </r>
      </text>
    </comment>
    <comment ref="J87" authorId="0">
      <text>
        <r>
          <rPr>
            <b/>
            <sz val="9"/>
            <color indexed="81"/>
            <rFont val="Tahoma"/>
            <family val="2"/>
          </rPr>
          <t xml:space="preserve"> PEND
TRSF E-BANKING CR
1602/FTSCY/WS95011
2083650.00
INF SALE
ahyuni3143
WAHYUNI
0000
2,083,650.00
CR
144,455,435.22</t>
        </r>
      </text>
    </comment>
    <comment ref="J102" authorId="0">
      <text>
        <r>
          <rPr>
            <b/>
            <sz val="9"/>
            <color indexed="81"/>
            <rFont val="Tahoma"/>
            <charset val="1"/>
          </rPr>
          <t xml:space="preserve"> PEND
TRSF E-BANKING CR
2302/FTSCY/WS95011
3116970.00
TRANSFER
INF SALE
WAHYUNI
0000
3,116,970.00
CR
177,423,539.22</t>
        </r>
      </text>
    </comment>
    <comment ref="J117" authorId="0">
      <text>
        <r>
          <rPr>
            <b/>
            <sz val="9"/>
            <color indexed="81"/>
            <rFont val="Tahoma"/>
            <family val="2"/>
          </rPr>
          <t xml:space="preserve"> PEND
TRSF E-BANKING CR
0203/FTSCY/WS95011
1778685.00
TRANSFER
INF SALE
WAHYUNI
0000
1,778,685.00
CR
162,005,661.88</t>
        </r>
      </text>
    </comment>
    <comment ref="J130" authorId="0">
      <text>
        <r>
          <rPr>
            <b/>
            <sz val="9"/>
            <color indexed="81"/>
            <rFont val="Tahoma"/>
            <family val="2"/>
          </rPr>
          <t xml:space="preserve"> PEND
TRSF E-BANKING CR
0903/FTSCY/WS95011
1372710.00
TRANSFER
INF SALE
WAHYUNI
0000
1,372,710.00
CR
229,251,002.88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2" authorId="0">
      <text>
        <r>
          <rPr>
            <b/>
            <sz val="9"/>
            <color indexed="81"/>
            <rFont val="Tahoma"/>
            <family val="2"/>
          </rPr>
          <t xml:space="preserve"> PEND
TRSF E-BANKING CR
1603/FTSCY/WS95011
897150.00
TRANSFER
INF SALE
WAHYUNI
0000
897,150.00
CR
279,434,526.88</t>
        </r>
      </text>
    </comment>
  </commentList>
</comments>
</file>

<file path=xl/comments8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12/31 95031
CTNZ 19 PCS
YUAN PERDANA
0000
2,294,150.00
CR
473,528,681.92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01/12 95031
PELUNASAN KREDIT I
NFICLO N BCLLY
YUAN PERDANA
0000
4,990,314.00
CR
39,787,265.18</t>
        </r>
      </text>
    </comment>
    <comment ref="J19" authorId="0">
      <text>
        <r>
          <rPr>
            <b/>
            <sz val="9"/>
            <color indexed="81"/>
            <rFont val="Tahoma"/>
            <charset val="1"/>
          </rPr>
          <t xml:space="preserve"> PEND
TRSF E-BANKING CR
01/26 95031
PELUNASAN TRANSAKS
I INFCLO N BCL
YUAN PERDANA
0000
1,742,826.00
CR
38,583,399.18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 PEND
TRSF E-BANKING CR
02/06 95031
PELUNASAN INFCLO,
BLACKKELLY
YUAN PERDANA
0000
3,059,358.00
CR
83,424,124.22</t>
        </r>
      </text>
    </comment>
    <comment ref="J28" authorId="0">
      <text>
        <r>
          <rPr>
            <b/>
            <sz val="9"/>
            <color indexed="81"/>
            <rFont val="Tahoma"/>
            <charset val="1"/>
          </rPr>
          <t xml:space="preserve"> PEND
TRSF E-BANKING CR
02/13 95031
PELUNASAN TRANSAKS
I INFCL N BCL
YUAN PERDANA
0000
2,730,797.00
CR
115,819,669.22</t>
        </r>
      </text>
    </comment>
    <comment ref="J32" authorId="0">
      <text>
        <r>
          <rPr>
            <b/>
            <sz val="9"/>
            <color indexed="81"/>
            <rFont val="Tahoma"/>
            <charset val="1"/>
          </rPr>
          <t xml:space="preserve"> PEND
TRSF E-BANKING CR
02/18 95031
PELUNASAN KREDIT I
NFCL N BCL
YUAN PERDANA
0000
1,568,705.00
CR
154,361,964.22</t>
        </r>
      </text>
    </comment>
    <comment ref="J37" authorId="0">
      <text>
        <r>
          <rPr>
            <b/>
            <sz val="9"/>
            <color indexed="81"/>
            <rFont val="Tahoma"/>
            <charset val="1"/>
          </rPr>
          <t xml:space="preserve"> PEND
TRSF E-BANKING CR
02/24 95031
PELUNASAN TRANSAKS
I INFCL N BCLL
YUAN PERDANA
0000
1,606,075.00
CR
180,073,044.22</t>
        </r>
      </text>
    </comment>
    <comment ref="J43" authorId="0">
      <text>
        <r>
          <rPr>
            <b/>
            <sz val="9"/>
            <color indexed="81"/>
            <rFont val="Tahoma"/>
            <charset val="1"/>
          </rPr>
          <t xml:space="preserve"> PEND
TRSF E-BANKING CR
03/04 95031
PELUNASAN KREDIT I
NFICLO N BCLLY
YUAN PERDANA
0000
2,712,555.00
CR
168,653,566.88</t>
        </r>
      </text>
    </comment>
    <comment ref="J50" authorId="0">
      <text>
        <r>
          <rPr>
            <b/>
            <sz val="9"/>
            <color indexed="81"/>
            <rFont val="Tahoma"/>
            <charset val="1"/>
          </rPr>
          <t xml:space="preserve"> PEND
TRSF E-BANKING CR
03/12 95031
PELUNASAN INFCL N
BCLLY
YUAN PERDANA
0000
3,062,665.00
CR
229,767,383.88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 PEND
TRSF E-BANKING CR
03/16 95031
PELUNASAN KREDIT I
NFICLO N BCL
YUAN PERDANA
0000
1,662,570.00
CR
249,985,991.88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PEND
TRSF E-BANKING CR
02/16 95031
TRANPER
YAN YAN HERYANA
0000
1,314,863.00
CR
199,103,001.01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02/24 95031
TRANPER
YAN YAN HERYANA
0000
2,515,539.00
CR
274,426,379.01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02/24 95031
TRANPER
YAN YAN HERYANA
0000
981,926.00
CR
271,910,840.01: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03/03 95031
YAN YAN HERYANA
0000
1,175,475.00
CR
246,867,958.72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PEND
TRSF E-BANKING CR
04/07 95031
TRANPER
YAN YAN HERYANA
0000
2,647,226.00
CR
181,735,388.23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PEND
TRSF E-BANKING CR
04/20 95031
TRANPER
YAN YAN HERYANA
0000
4,804,976.00
CR
195,531,456.23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 PEND
TRSF E-BANKING CR
04/24 95031
TRANPER
YAN YAN HERYANA
0000
1,822,013.00
CR
230,596,754.23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 xml:space="preserve"> PEND
TRSF E-BANKING CR
05/01 95031
TRANPER
YAN YAN HERYANA
0000
2,157,662.00
CR
195,003,907.90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 xml:space="preserve"> PEND
TRSF E-BANKING CR
05/17 95031
TRANPER
YAN YAN HERYANA
0000
2,564,013.00
CR
212,461,846.90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 xml:space="preserve"> PEND
TRSF E-BANKING CR
05/27 95031
TRANPER
YAN YAN HERYANA
0000
2,088,688.00
CR
361,501,109.90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PEND
TRSF E-BANKING CR
06/10 95031
TRANPER
YAN YAN HERYANA
0000
699,419.00
CR
152,553,965.70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 18/07
TRSF E-BANKING CR
07/18 95031
TRANPER
YAN YAN HERYANA
0000
2,752,489.00
CR
147,745,010.68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PEND
TRSF E-BANKING CR
08/09 95031
TRANPER
YAN YAN HERYANA
0000
550,200.00
CR
209,742,816.11</t>
        </r>
      </text>
    </comment>
    <comment ref="J62" authorId="0">
      <text>
        <r>
          <rPr>
            <b/>
            <sz val="9"/>
            <color indexed="81"/>
            <rFont val="Tahoma"/>
            <charset val="1"/>
          </rPr>
          <t xml:space="preserve"> PEND
TRSF E-BANKING CR
08/30 95031
TRANPER
YAN YAN HERYANA
0000
2,036,126.00
CR
181,673,073.11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67" authorId="0">
      <text>
        <r>
          <rPr>
            <b/>
            <sz val="9"/>
            <color indexed="81"/>
            <rFont val="Tahoma"/>
            <charset val="1"/>
          </rPr>
          <t>PEND
TRSF E-BANKING CR
09/27 95031
TRANPER
YAN YAN HERYANA
0000
707,963.00
CR
242,407,428.9</t>
        </r>
      </text>
    </comment>
    <comment ref="J70" authorId="0">
      <text>
        <r>
          <rPr>
            <b/>
            <sz val="9"/>
            <color indexed="81"/>
            <rFont val="Tahoma"/>
            <charset val="1"/>
          </rPr>
          <t xml:space="preserve"> 03/10
TRSF E-BANKING CR
10/03 95031
TRANPER
YAN YAN HERYANA
0000
538,651.00
CR
256,135,449.71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4" authorId="0">
      <text>
        <r>
          <rPr>
            <b/>
            <sz val="9"/>
            <color indexed="81"/>
            <rFont val="Tahoma"/>
            <charset val="1"/>
          </rPr>
          <t xml:space="preserve"> PEND
TRSF E-BANKING CR
10/23 95031
TRANPER
YAN YAN HERYANA
0000
592,639.00
CR
435,420,367.71</t>
        </r>
      </text>
    </comment>
    <comment ref="J77" authorId="0">
      <text>
        <r>
          <rPr>
            <b/>
            <sz val="9"/>
            <color indexed="81"/>
            <rFont val="Tahoma"/>
            <charset val="1"/>
          </rPr>
          <t xml:space="preserve"> PEND
TRSF E-BANKING CR
11/22 95031
TRANPER
YAN YAN HERYANA
0000
1,213,100.00
CR
249,304,252.53</t>
        </r>
      </text>
    </comment>
    <comment ref="J80" authorId="0">
      <text>
        <r>
          <rPr>
            <b/>
            <sz val="9"/>
            <color indexed="81"/>
            <rFont val="Tahoma"/>
            <family val="2"/>
          </rPr>
          <t xml:space="preserve"> PEND
TRSF E-BANKING CR
12/27 95031
TRANPER
YAN YAN HERYANA
0000
693,000.00
CR
438,198,442.92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3" authorId="0">
      <text>
        <r>
          <rPr>
            <b/>
            <sz val="9"/>
            <color indexed="81"/>
            <rFont val="Tahoma"/>
            <charset val="1"/>
          </rPr>
          <t>PEND
TRSF E-BANKING CR 
02/03 95031 
TRANPER 
YAN YAN HERYANA 
0000
270,900.00
CR
61,553,297.22</t>
        </r>
      </text>
    </comment>
    <comment ref="J86" authorId="0">
      <text>
        <r>
          <rPr>
            <b/>
            <sz val="9"/>
            <color indexed="81"/>
            <rFont val="Tahoma"/>
            <charset val="1"/>
          </rPr>
          <t xml:space="preserve"> PEND
TRSF E-BANKING CR
02/28 95031
TRANPER
YAN YAN HERYANA
0000
629,255.00
CR
201,502,119.22</t>
        </r>
      </text>
    </comment>
    <comment ref="J90" authorId="0">
      <text>
        <r>
          <rPr>
            <b/>
            <sz val="9"/>
            <color indexed="81"/>
            <rFont val="Tahoma"/>
            <charset val="1"/>
          </rPr>
          <t xml:space="preserve"> PEND
TRSF E-BANKING CR
03/10 95031
TRANPER
YAN YAN HERYANA
0000
1,195,015.00
CR
231,785,625.88</t>
        </r>
      </text>
    </comment>
  </commentList>
</comments>
</file>

<file path=xl/sharedStrings.xml><?xml version="1.0" encoding="utf-8"?>
<sst xmlns="http://schemas.openxmlformats.org/spreadsheetml/2006/main" count="2315" uniqueCount="324">
  <si>
    <t>NAMA PELANGGAN</t>
  </si>
  <si>
    <t>SISTEM PEMBAYARAN</t>
  </si>
  <si>
    <t>TGL</t>
  </si>
  <si>
    <t>TRANSAKSI</t>
  </si>
  <si>
    <t>EKSPEDISI</t>
  </si>
  <si>
    <t>TOTAL BAYAR</t>
  </si>
  <si>
    <t>KETERANGAN</t>
  </si>
  <si>
    <t>ID PESANAN</t>
  </si>
  <si>
    <t>QTY</t>
  </si>
  <si>
    <t>JUMLAH</t>
  </si>
  <si>
    <t>ID RETUR</t>
  </si>
  <si>
    <t>TOTAL</t>
  </si>
  <si>
    <t>TOTAL PESANAN</t>
  </si>
  <si>
    <t>TOTAL RETUR</t>
  </si>
  <si>
    <t>TOTAL TAGIHAN</t>
  </si>
  <si>
    <t>TOTAL EKSPEDISI</t>
  </si>
  <si>
    <t>TOTAL PIUTANG</t>
  </si>
  <si>
    <t>TRANSFER</t>
  </si>
  <si>
    <t>: TAUFIK ST</t>
  </si>
  <si>
    <t>: TRANSFER</t>
  </si>
  <si>
    <t xml:space="preserve"> PERMINGGU TIAP HARI SENIN</t>
  </si>
  <si>
    <t>TOTAL PIUTANG                            :</t>
  </si>
  <si>
    <t>SISTEM PENAGIHAN                    :</t>
  </si>
  <si>
    <t>: INDRA FASHION</t>
  </si>
  <si>
    <t>: ANEKA BUSANA</t>
  </si>
  <si>
    <t xml:space="preserve"> PERMINGGU TIAP HARI KAMIS</t>
  </si>
  <si>
    <t>PENDING 1 HARI</t>
  </si>
  <si>
    <t>CAHSBACK</t>
  </si>
  <si>
    <t>: PM COLLECTION</t>
  </si>
  <si>
    <t>: TRANSFER+TUNAI</t>
  </si>
  <si>
    <t>SETIAP HARI JUM'AT</t>
  </si>
  <si>
    <t>TOTAL AKHIR</t>
  </si>
  <si>
    <t>TRANSFER BCA</t>
  </si>
  <si>
    <t>BILYET GIRO</t>
  </si>
  <si>
    <t>: WIDYA HUTOMO SAHADAD</t>
  </si>
  <si>
    <t>: AHMAD ASPURI</t>
  </si>
  <si>
    <t>COD</t>
  </si>
  <si>
    <t>: YANYAN HERYANA</t>
  </si>
  <si>
    <t>: ARIF RAHMAN</t>
  </si>
  <si>
    <t>-</t>
  </si>
  <si>
    <t>: DADANG YUDIANTARA</t>
  </si>
  <si>
    <t>: SOFYA - TANGSEL</t>
  </si>
  <si>
    <t>: NINA | EKA JAYA</t>
  </si>
  <si>
    <t>TUNAI KAS BESAR</t>
  </si>
  <si>
    <t>: IMAS PARUNG BOGOR</t>
  </si>
  <si>
    <t>: TRANSFER + TUNAI</t>
  </si>
  <si>
    <t>SETIAP HARI KAMIS</t>
  </si>
  <si>
    <t>: PYK</t>
  </si>
  <si>
    <t>LAPORAN PIUTANG PELANGGAN</t>
  </si>
  <si>
    <t>TAUFIK ST</t>
  </si>
  <si>
    <t>ARIF JULIANSAH</t>
  </si>
  <si>
    <t>YANYAN HERYANA</t>
  </si>
  <si>
    <t>: SAMSUL BAHRI (GHAISAN)</t>
  </si>
  <si>
    <t xml:space="preserve">TRANSFER </t>
  </si>
  <si>
    <t>PINJAM SAMPLE TGL 11 APRIL</t>
  </si>
  <si>
    <t>RETUR ID 160079969 (PINJAM SAMPLE)</t>
  </si>
  <si>
    <t>PINJAM SAMPLE</t>
  </si>
  <si>
    <t>RETUR ID 160080428 (ADA SATU YG MASUK KE PEMBELANJAAN)</t>
  </si>
  <si>
    <t>TUNAI</t>
  </si>
  <si>
    <t>REKAP TAGIHAN TAUFIK ST</t>
  </si>
  <si>
    <t>: PINJAM FOTO WIDYA</t>
  </si>
  <si>
    <t>REKAP ANEKA BUSANA</t>
  </si>
  <si>
    <t>penggantian kresek</t>
  </si>
  <si>
    <t>INDRA FASHION BANDUNG</t>
  </si>
  <si>
    <t>ATLANTIS</t>
  </si>
  <si>
    <t>dibayarkan pada ID 160092189</t>
  </si>
  <si>
    <t>: JARKASIH</t>
  </si>
  <si>
    <t>JARKASIH (BERKAH MANDIRI)</t>
  </si>
  <si>
    <t>: TUNAI</t>
  </si>
  <si>
    <t>: TUNAI/TRANSFER</t>
  </si>
  <si>
    <t>Titip Kas Besar</t>
  </si>
  <si>
    <t>: BAMBANG ARIANTORO</t>
  </si>
  <si>
    <t>: AGUS ANDRIANTO</t>
  </si>
  <si>
    <t>BAMBANG ARIANTORO</t>
  </si>
  <si>
    <t>AGUS ANDRIANTO</t>
  </si>
  <si>
    <t>PER 10 HARI</t>
  </si>
  <si>
    <t>Tunai Kas besar</t>
  </si>
  <si>
    <t>Transfer</t>
  </si>
  <si>
    <t>DIPROSES OLEH PAK IMAM</t>
  </si>
  <si>
    <t>DIPROSES OLEH PAK ARIS</t>
  </si>
  <si>
    <t>: OKRIS MARDANI KRISTIANA</t>
  </si>
  <si>
    <t>Tunai Kas Besar</t>
  </si>
  <si>
    <t>TRANSFER MANDIRI</t>
  </si>
  <si>
    <t>: ANANG SURYANA</t>
  </si>
  <si>
    <t>: TRANSFER/TUNAI</t>
  </si>
  <si>
    <t xml:space="preserve">Tunai Kas Besar </t>
  </si>
  <si>
    <t>ANIP SANATA</t>
  </si>
  <si>
    <t>SETIAP HARI SABTU</t>
  </si>
  <si>
    <t>: KUSNO</t>
  </si>
  <si>
    <t>SETIAP HARI SELASA</t>
  </si>
  <si>
    <t>Tunai</t>
  </si>
  <si>
    <t xml:space="preserve">: </t>
  </si>
  <si>
    <t>: SAMBAS (USAHA MANDIRI)</t>
  </si>
  <si>
    <t>: DUDUNG (SINAR UTAMA)</t>
  </si>
  <si>
    <t>Tunai kas kecil</t>
  </si>
  <si>
    <t xml:space="preserve">: TRANSFER </t>
  </si>
  <si>
    <t>PER 10 HARI (RABU)</t>
  </si>
  <si>
    <t>Tunai Kas Kecil</t>
  </si>
  <si>
    <t>Titip Tunai Kas Besar</t>
  </si>
  <si>
    <t>TRANSFER BRI</t>
  </si>
  <si>
    <t>Titip tunai Kas Besar</t>
  </si>
  <si>
    <t>: HENI | AGUNG JAYA</t>
  </si>
  <si>
    <t>Titip Bayar Kas Besar</t>
  </si>
  <si>
    <t>Transfer Mandiri</t>
  </si>
  <si>
    <t>TITIP KAS BESAR</t>
  </si>
  <si>
    <t xml:space="preserve">TITIP KAS BESAR </t>
  </si>
  <si>
    <t>: DADANG SUPRIATNA</t>
  </si>
  <si>
    <t>TOTAL DISC 12,5%                         :</t>
  </si>
  <si>
    <t xml:space="preserve">TOTAL NET TAGIHAN                   : </t>
  </si>
  <si>
    <t>: TANPA DISKON/PER 10 HARI</t>
  </si>
  <si>
    <t>: ABDUL GAFUR</t>
  </si>
  <si>
    <t>: ANDI RIANSYAH</t>
  </si>
  <si>
    <t>TIGA HARI SEKALI</t>
  </si>
  <si>
    <t>: +6285794820999</t>
  </si>
  <si>
    <t>NO. KONTAK</t>
  </si>
  <si>
    <t>: +6281221040118</t>
  </si>
  <si>
    <t>EMAIL</t>
  </si>
  <si>
    <t>: +628112251305/+6287825375030</t>
  </si>
  <si>
    <t>TOTAL PIUTANG                     :</t>
  </si>
  <si>
    <t>SISTEM PENAGIHAN             :</t>
  </si>
  <si>
    <t xml:space="preserve">                 :</t>
  </si>
  <si>
    <t>triantono92@gmail.com / wie_edz@yahoo.co.id</t>
  </si>
  <si>
    <t>: +6282218961961</t>
  </si>
  <si>
    <t>: +6287822039397</t>
  </si>
  <si>
    <t>: +6282111169226</t>
  </si>
  <si>
    <t>: +6285656158024</t>
  </si>
  <si>
    <t>: +6285723556256</t>
  </si>
  <si>
    <t>: +6281572410001</t>
  </si>
  <si>
    <t>: +6285795837444</t>
  </si>
  <si>
    <t>: +6289660154903</t>
  </si>
  <si>
    <t xml:space="preserve">                         :</t>
  </si>
  <si>
    <t>anipsanata@gmail.com</t>
  </si>
  <si>
    <t>: 085924057312</t>
  </si>
  <si>
    <t>: +6281316745002</t>
  </si>
  <si>
    <t>: +6287821511448</t>
  </si>
  <si>
    <t>: +6285780409030/+6287744203040</t>
  </si>
  <si>
    <t>: TUNAI-TRANSFER</t>
  </si>
  <si>
    <t>: +6281280187118</t>
  </si>
  <si>
    <t>: +6289682817624/+6285772603852</t>
  </si>
  <si>
    <t>: +6281299218946</t>
  </si>
  <si>
    <t>: +6285721135782/+6281272513000</t>
  </si>
  <si>
    <t>TGL AWAL</t>
  </si>
  <si>
    <t>NILAI PIUTANG</t>
  </si>
  <si>
    <t>IMAS PARUNG BOGOR</t>
  </si>
  <si>
    <t>SOFYA - TANGSEL</t>
  </si>
  <si>
    <t xml:space="preserve"> </t>
  </si>
  <si>
    <t>: NUR ARVAN - BRKASI</t>
  </si>
  <si>
    <t>CAHSBACK 2016</t>
  </si>
  <si>
    <t>CASHBACK 2016</t>
  </si>
  <si>
    <t>PENDING SATU HARI, PEMBAYARAN DITRANSFER SORE HARI</t>
  </si>
  <si>
    <t>PENDING 1 MINGGU, PEMBAYARAN DITRANSFER SENIN ATAU SELASA</t>
  </si>
  <si>
    <t>PENDING 1 MINGGU, PEMBAYARAN DITRANSFER JUM'AT ATAU SABTU</t>
  </si>
  <si>
    <t>PENDING SATU HARI, PEMBAYARAN DITRANSFER SIANG ATAU SORE HARI</t>
  </si>
  <si>
    <t>PENDING 10 HARI</t>
  </si>
  <si>
    <t xml:space="preserve">PENDING 3 HARI , PESANAN TIAP HARI KAMIS DAN MINGGU </t>
  </si>
  <si>
    <t>PENDING 10 HARI (GANTUNG 1 FAKTUR)</t>
  </si>
  <si>
    <t>PENDING 10 HARI (GANTUNG 1 FAKTUR) , PNDING DIBATASI NILAI PEMBELANJAAN MAKS. 5,000,000</t>
  </si>
  <si>
    <t>PENDING 1 MINGGU, PEMBAYARAN DITRANSFER SABTU SORE ATAU HARI SENIN</t>
  </si>
  <si>
    <t>: BOJES KUNINGAN</t>
  </si>
  <si>
    <t>Titip Tunai</t>
  </si>
  <si>
    <t>dibuatkan saldo minus ID 170030977</t>
  </si>
  <si>
    <t>Hari ini piutang turun satu juta</t>
  </si>
  <si>
    <t>: ABDUL LATIF BK</t>
  </si>
  <si>
    <t>Khusus</t>
  </si>
  <si>
    <t>: +6285887476746 / 081212791281</t>
  </si>
  <si>
    <t>tunai kas kecil</t>
  </si>
  <si>
    <t>Tunai kas Besar</t>
  </si>
  <si>
    <t>: ANIP SANATA (ASSUNAH)</t>
  </si>
  <si>
    <t>Saldo</t>
  </si>
  <si>
    <t>Disc ID 170138761</t>
  </si>
  <si>
    <t>Disc ID 170139608</t>
  </si>
  <si>
    <t>Disc ID 170141701</t>
  </si>
  <si>
    <t>Disc ID 170123728</t>
  </si>
  <si>
    <t>Disc ID 170123506</t>
  </si>
  <si>
    <t>: +628122388451 / +6282218774123</t>
  </si>
  <si>
    <t>: +6281314706465 / +6285659505052</t>
  </si>
  <si>
    <t>: +628158392183 / +6287820508032</t>
  </si>
  <si>
    <t>: 085883137672 - 087770231577 - 081287108511</t>
  </si>
  <si>
    <t>: +6281310655195 / +6282112410631</t>
  </si>
  <si>
    <t>admin bank</t>
  </si>
  <si>
    <t>: CV. BENTANG FASHION</t>
  </si>
  <si>
    <t>CV. BENTANG FASHION</t>
  </si>
  <si>
    <t>PENDING 10 HARI , PEMBAYARAN DP 80%</t>
  </si>
  <si>
    <t>: PT. AZALEA SEJAHTERA MANDIRI</t>
  </si>
  <si>
    <t>PT. AZALEA SEJAHTERA MANDIRI</t>
  </si>
  <si>
    <t>: CV. EVEROUS SOLUSI PRIMA</t>
  </si>
  <si>
    <t>CV. EVEROUS SOLUSI PRIMA</t>
  </si>
  <si>
    <t>PENDING 3 HARI</t>
  </si>
  <si>
    <t>: ARIF JULIANSAH</t>
  </si>
  <si>
    <t xml:space="preserve">SISTEM PENAGIHAN                </t>
  </si>
  <si>
    <t>:</t>
  </si>
  <si>
    <t xml:space="preserve">TOTAL PIUTANG                    </t>
  </si>
  <si>
    <t>: +62816297550</t>
  </si>
  <si>
    <t>cs@badros.co.id</t>
  </si>
  <si>
    <t>: ATLANTIS</t>
  </si>
  <si>
    <t>sky 307</t>
  </si>
  <si>
    <t>saz 325</t>
  </si>
  <si>
    <t>: ATLANTIS SALE</t>
  </si>
  <si>
    <t>: YUAN PERDANA</t>
  </si>
  <si>
    <t>: +628976079530</t>
  </si>
  <si>
    <t>YUAN PERDANA</t>
  </si>
  <si>
    <t>R18000003</t>
  </si>
  <si>
    <t>R18000001</t>
  </si>
  <si>
    <t>R18000002</t>
  </si>
  <si>
    <t>R18000004</t>
  </si>
  <si>
    <t>R18000005</t>
  </si>
  <si>
    <t>R18000006</t>
  </si>
  <si>
    <t>R18000007</t>
  </si>
  <si>
    <t>R18000008</t>
  </si>
  <si>
    <t>R18000009</t>
  </si>
  <si>
    <t>R18000010</t>
  </si>
  <si>
    <t>CV. EVEROUS SOLUSI PRIMA SALE</t>
  </si>
  <si>
    <t>R18000012</t>
  </si>
  <si>
    <t>KATALOG</t>
  </si>
  <si>
    <t>R18000014</t>
  </si>
  <si>
    <t>TRANFSER</t>
  </si>
  <si>
    <t>R18000015</t>
  </si>
  <si>
    <t>R18000016</t>
  </si>
  <si>
    <t>R18000017</t>
  </si>
  <si>
    <t>R18000018</t>
  </si>
  <si>
    <t>R18000019</t>
  </si>
  <si>
    <t>PIUTANG YG DIBAYAR MENGGUNAKAN BONUS</t>
  </si>
  <si>
    <t>: FEBRIANSYAH</t>
  </si>
  <si>
    <t>FEBRIANSYAH</t>
  </si>
  <si>
    <t>R19000027</t>
  </si>
  <si>
    <t>R19000028</t>
  </si>
  <si>
    <t>R19000032</t>
  </si>
  <si>
    <t>R19000001</t>
  </si>
  <si>
    <t>R19000034</t>
  </si>
  <si>
    <t>R19000018</t>
  </si>
  <si>
    <t>R19000023</t>
  </si>
  <si>
    <t>R19000035</t>
  </si>
  <si>
    <t>R19000026</t>
  </si>
  <si>
    <t>R19000031</t>
  </si>
  <si>
    <t>R19000040</t>
  </si>
  <si>
    <t>R19000033</t>
  </si>
  <si>
    <t>R19000069</t>
  </si>
  <si>
    <t>R19000036</t>
  </si>
  <si>
    <t>R19000075</t>
  </si>
  <si>
    <t>R19000087</t>
  </si>
  <si>
    <t>R19000094</t>
  </si>
  <si>
    <t>R19000112</t>
  </si>
  <si>
    <t>R19000113</t>
  </si>
  <si>
    <t>R19000114</t>
  </si>
  <si>
    <t>R19000078</t>
  </si>
  <si>
    <t>R19000122</t>
  </si>
  <si>
    <t>R19000133</t>
  </si>
  <si>
    <t>R19000134</t>
  </si>
  <si>
    <t>R19000140</t>
  </si>
  <si>
    <t>R19000149</t>
  </si>
  <si>
    <t>Pesanan</t>
  </si>
  <si>
    <t>Retur</t>
  </si>
  <si>
    <t>Total Bayar</t>
  </si>
  <si>
    <t>R19000158</t>
  </si>
  <si>
    <t>R19000155</t>
  </si>
  <si>
    <t>R19000171</t>
  </si>
  <si>
    <t>R19000201</t>
  </si>
  <si>
    <t>R19000203</t>
  </si>
  <si>
    <t>R19000218</t>
  </si>
  <si>
    <t>R19000213</t>
  </si>
  <si>
    <t>R19000214</t>
  </si>
  <si>
    <t>R19000222</t>
  </si>
  <si>
    <t>R19000225</t>
  </si>
  <si>
    <t>R19000227</t>
  </si>
  <si>
    <t>R19000229</t>
  </si>
  <si>
    <t>TRANSFSFER</t>
  </si>
  <si>
    <t>R19000262</t>
  </si>
  <si>
    <t xml:space="preserve">R19000266 </t>
  </si>
  <si>
    <t xml:space="preserve">R19000273 </t>
  </si>
  <si>
    <t xml:space="preserve">R19000272 </t>
  </si>
  <si>
    <t xml:space="preserve">R19000276 </t>
  </si>
  <si>
    <t xml:space="preserve">R19000279 </t>
  </si>
  <si>
    <t xml:space="preserve">R19000282 </t>
  </si>
  <si>
    <t xml:space="preserve">R19000289 </t>
  </si>
  <si>
    <t xml:space="preserve">R19000295 </t>
  </si>
  <si>
    <t xml:space="preserve">R19000299 </t>
  </si>
  <si>
    <t xml:space="preserve">R19000303 </t>
  </si>
  <si>
    <t xml:space="preserve">R19000277 </t>
  </si>
  <si>
    <t xml:space="preserve">R19000050 </t>
  </si>
  <si>
    <t xml:space="preserve">R19000307 </t>
  </si>
  <si>
    <t xml:space="preserve">R19000342 </t>
  </si>
  <si>
    <t xml:space="preserve">R19000354 </t>
  </si>
  <si>
    <t xml:space="preserve">R19000339 </t>
  </si>
  <si>
    <t xml:space="preserve">R19000367 </t>
  </si>
  <si>
    <t xml:space="preserve">R19000369 </t>
  </si>
  <si>
    <t xml:space="preserve">R19000370 </t>
  </si>
  <si>
    <t xml:space="preserve">R19000371 </t>
  </si>
  <si>
    <t xml:space="preserve">R19000372 </t>
  </si>
  <si>
    <t xml:space="preserve">R19000378 </t>
  </si>
  <si>
    <t xml:space="preserve">R19000379 </t>
  </si>
  <si>
    <t xml:space="preserve">R19000384 </t>
  </si>
  <si>
    <t xml:space="preserve">R19000054 </t>
  </si>
  <si>
    <t xml:space="preserve">R19000399 </t>
  </si>
  <si>
    <t xml:space="preserve">R19000388 </t>
  </si>
  <si>
    <t xml:space="preserve">R19000389 </t>
  </si>
  <si>
    <t xml:space="preserve">R19000402 </t>
  </si>
  <si>
    <t xml:space="preserve">R19000404 </t>
  </si>
  <si>
    <t xml:space="preserve">R19000405 </t>
  </si>
  <si>
    <t xml:space="preserve">R19000424 </t>
  </si>
  <si>
    <t xml:space="preserve">R19000422 </t>
  </si>
  <si>
    <t xml:space="preserve">R19000446 </t>
  </si>
  <si>
    <t xml:space="preserve">R19000455 </t>
  </si>
  <si>
    <t xml:space="preserve">R19000459 </t>
  </si>
  <si>
    <t xml:space="preserve">R19000460 </t>
  </si>
  <si>
    <t xml:space="preserve">R19000467 </t>
  </si>
  <si>
    <t>TRANSFR</t>
  </si>
  <si>
    <t xml:space="preserve">R19000474 </t>
  </si>
  <si>
    <t xml:space="preserve">R19000480 </t>
  </si>
  <si>
    <t>R19000486</t>
  </si>
  <si>
    <t xml:space="preserve">R19000497 </t>
  </si>
  <si>
    <t xml:space="preserve">R19000059 </t>
  </si>
  <si>
    <t xml:space="preserve">R19000061 </t>
  </si>
  <si>
    <t xml:space="preserve">R19000507 </t>
  </si>
  <si>
    <t xml:space="preserve">R19000506 </t>
  </si>
  <si>
    <t xml:space="preserve">R19000508 </t>
  </si>
  <si>
    <t xml:space="preserve">R19000512 </t>
  </si>
  <si>
    <t xml:space="preserve">R19000517 </t>
  </si>
  <si>
    <t xml:space="preserve">S19000075 </t>
  </si>
  <si>
    <t xml:space="preserve">S19000076 </t>
  </si>
  <si>
    <t>Jaminan Jam Tangan</t>
  </si>
  <si>
    <t xml:space="preserve">R19000547 </t>
  </si>
  <si>
    <t xml:space="preserve">R19000552 </t>
  </si>
  <si>
    <t xml:space="preserve">R19000562 </t>
  </si>
  <si>
    <t xml:space="preserve">R19000564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</si>
</sst>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Rp&quot;#,##0_);[Red]\(&quot;Rp&quot;#,##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</cellStyleXfs>
  <cellXfs count="487">
    <xf numFmtId="0" fontId="0" fillId="0" borderId="0" xfId="0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41" fontId="0" fillId="0" borderId="1" xfId="0" applyNumberForma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16" fontId="0" fillId="0" borderId="1" xfId="0" applyNumberFormat="1" applyBorder="1" applyAlignment="1"/>
    <xf numFmtId="16" fontId="3" fillId="0" borderId="1" xfId="0" applyNumberFormat="1" applyFont="1" applyBorder="1" applyAlignment="1">
      <alignment horizontal="center"/>
    </xf>
    <xf numFmtId="41" fontId="0" fillId="0" borderId="1" xfId="0" applyNumberFormat="1" applyBorder="1" applyAlignment="1"/>
    <xf numFmtId="41" fontId="3" fillId="0" borderId="1" xfId="0" applyNumberFormat="1" applyFont="1" applyBorder="1"/>
    <xf numFmtId="16" fontId="0" fillId="0" borderId="1" xfId="0" applyNumberFormat="1" applyBorder="1"/>
    <xf numFmtId="41" fontId="3" fillId="0" borderId="1" xfId="0" applyNumberFormat="1" applyFont="1" applyBorder="1" applyAlignment="1"/>
    <xf numFmtId="0" fontId="0" fillId="0" borderId="1" xfId="0" applyNumberFormat="1" applyBorder="1"/>
    <xf numFmtId="41" fontId="0" fillId="0" borderId="1" xfId="0" applyNumberFormat="1" applyBorder="1" applyAlignment="1">
      <alignment horizontal="center" vertical="center"/>
    </xf>
    <xf numFmtId="4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41" fontId="3" fillId="0" borderId="0" xfId="0" applyNumberFormat="1" applyFont="1"/>
    <xf numFmtId="0" fontId="3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41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1" fontId="0" fillId="0" borderId="1" xfId="0" applyNumberFormat="1" applyFill="1" applyBorder="1"/>
    <xf numFmtId="0" fontId="7" fillId="0" borderId="1" xfId="0" applyFont="1" applyBorder="1" applyAlignment="1">
      <alignment horizontal="center"/>
    </xf>
    <xf numFmtId="41" fontId="7" fillId="0" borderId="1" xfId="0" applyNumberFormat="1" applyFont="1" applyBorder="1"/>
    <xf numFmtId="41" fontId="0" fillId="0" borderId="0" xfId="2" applyFont="1"/>
    <xf numFmtId="41" fontId="3" fillId="0" borderId="0" xfId="2" applyFont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41" fontId="3" fillId="0" borderId="1" xfId="2" applyFont="1" applyBorder="1" applyAlignment="1"/>
    <xf numFmtId="0" fontId="3" fillId="0" borderId="0" xfId="2" applyNumberFormat="1" applyFont="1"/>
    <xf numFmtId="16" fontId="0" fillId="2" borderId="1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1" fontId="0" fillId="2" borderId="1" xfId="2" applyFont="1" applyFill="1" applyBorder="1"/>
    <xf numFmtId="41" fontId="0" fillId="2" borderId="1" xfId="0" applyNumberFormat="1" applyFill="1" applyBorder="1"/>
    <xf numFmtId="164" fontId="4" fillId="2" borderId="1" xfId="1" applyNumberFormat="1" applyFont="1" applyFill="1" applyBorder="1"/>
    <xf numFmtId="41" fontId="0" fillId="0" borderId="6" xfId="2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0" xfId="2" applyFont="1" applyAlignment="1"/>
    <xf numFmtId="41" fontId="3" fillId="0" borderId="1" xfId="2" applyFont="1" applyBorder="1" applyAlignment="1">
      <alignment vertical="center"/>
    </xf>
    <xf numFmtId="41" fontId="0" fillId="0" borderId="1" xfId="2" applyFont="1" applyBorder="1" applyAlignment="1">
      <alignment vertical="center"/>
    </xf>
    <xf numFmtId="41" fontId="0" fillId="0" borderId="1" xfId="2" applyFont="1" applyBorder="1" applyAlignment="1"/>
    <xf numFmtId="41" fontId="0" fillId="0" borderId="0" xfId="2" applyFont="1" applyAlignment="1"/>
    <xf numFmtId="41" fontId="0" fillId="0" borderId="7" xfId="0" applyNumberFormat="1" applyBorder="1" applyAlignment="1">
      <alignment horizontal="center" vertical="center"/>
    </xf>
    <xf numFmtId="0" fontId="0" fillId="0" borderId="0" xfId="0" applyAlignment="1"/>
    <xf numFmtId="4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5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" fontId="0" fillId="0" borderId="1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9" fontId="10" fillId="0" borderId="0" xfId="0" applyNumberFormat="1" applyFont="1" applyAlignment="1">
      <alignment wrapText="1"/>
    </xf>
    <xf numFmtId="49" fontId="10" fillId="0" borderId="1" xfId="0" applyNumberFormat="1" applyFont="1" applyBorder="1" applyAlignment="1">
      <alignment vertical="center" wrapText="1"/>
    </xf>
    <xf numFmtId="0" fontId="3" fillId="0" borderId="0" xfId="0" applyFont="1" applyAlignment="1"/>
    <xf numFmtId="41" fontId="12" fillId="0" borderId="1" xfId="2" applyFont="1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vertical="center"/>
    </xf>
    <xf numFmtId="41" fontId="3" fillId="0" borderId="1" xfId="2" applyFont="1" applyBorder="1" applyAlignment="1">
      <alignment horizontal="center"/>
    </xf>
    <xf numFmtId="41" fontId="3" fillId="0" borderId="0" xfId="2" applyFont="1" applyAlignment="1">
      <alignment horizontal="left"/>
    </xf>
    <xf numFmtId="41" fontId="6" fillId="0" borderId="1" xfId="2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2" applyFont="1" applyAlignment="1">
      <alignment horizontal="center"/>
    </xf>
    <xf numFmtId="41" fontId="0" fillId="2" borderId="1" xfId="2" applyFont="1" applyFill="1" applyBorder="1" applyAlignment="1">
      <alignment horizontal="center"/>
    </xf>
    <xf numFmtId="41" fontId="4" fillId="2" borderId="1" xfId="2" applyFont="1" applyFill="1" applyBorder="1" applyAlignment="1">
      <alignment horizontal="center" vertical="center"/>
    </xf>
    <xf numFmtId="41" fontId="0" fillId="2" borderId="1" xfId="2" applyFont="1" applyFill="1" applyBorder="1" applyAlignment="1">
      <alignment horizontal="center" vertical="center"/>
    </xf>
    <xf numFmtId="41" fontId="0" fillId="2" borderId="1" xfId="2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1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1" fontId="7" fillId="2" borderId="1" xfId="0" applyNumberFormat="1" applyFont="1" applyFill="1" applyBorder="1"/>
    <xf numFmtId="41" fontId="7" fillId="2" borderId="1" xfId="2" applyFont="1" applyFill="1" applyBorder="1" applyAlignment="1">
      <alignment horizontal="center"/>
    </xf>
    <xf numFmtId="41" fontId="3" fillId="0" borderId="1" xfId="2" applyFont="1" applyBorder="1" applyAlignment="1">
      <alignment horizontal="center" vertical="center"/>
    </xf>
    <xf numFmtId="15" fontId="0" fillId="2" borderId="1" xfId="0" applyNumberFormat="1" applyFill="1" applyBorder="1" applyAlignment="1">
      <alignment horizontal="center"/>
    </xf>
    <xf numFmtId="49" fontId="10" fillId="2" borderId="1" xfId="0" applyNumberFormat="1" applyFont="1" applyFill="1" applyBorder="1" applyAlignment="1">
      <alignment wrapText="1"/>
    </xf>
    <xf numFmtId="15" fontId="0" fillId="2" borderId="1" xfId="0" applyNumberFormat="1" applyFill="1" applyBorder="1" applyAlignment="1">
      <alignment vertical="center"/>
    </xf>
    <xf numFmtId="41" fontId="0" fillId="2" borderId="1" xfId="0" applyNumberForma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 wrapText="1"/>
    </xf>
    <xf numFmtId="1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1" fontId="0" fillId="0" borderId="1" xfId="2" applyFont="1" applyFill="1" applyBorder="1" applyAlignment="1">
      <alignment horizontal="center"/>
    </xf>
    <xf numFmtId="0" fontId="0" fillId="0" borderId="1" xfId="0" applyFill="1" applyBorder="1"/>
    <xf numFmtId="41" fontId="0" fillId="0" borderId="1" xfId="2" applyFont="1" applyFill="1" applyBorder="1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49" fontId="10" fillId="2" borderId="2" xfId="0" applyNumberFormat="1" applyFont="1" applyFill="1" applyBorder="1" applyAlignment="1">
      <alignment vertical="center" wrapText="1"/>
    </xf>
    <xf numFmtId="41" fontId="0" fillId="2" borderId="1" xfId="0" applyNumberFormat="1" applyFill="1" applyBorder="1" applyAlignment="1"/>
    <xf numFmtId="49" fontId="0" fillId="0" borderId="0" xfId="0" applyNumberFormat="1"/>
    <xf numFmtId="41" fontId="13" fillId="2" borderId="1" xfId="0" applyNumberFormat="1" applyFont="1" applyFill="1" applyBorder="1"/>
    <xf numFmtId="0" fontId="3" fillId="0" borderId="0" xfId="0" applyFont="1" applyAlignment="1">
      <alignment horizontal="left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0" applyNumberFormat="1" applyFont="1" applyBorder="1" applyAlignment="1">
      <alignment vertical="center"/>
    </xf>
    <xf numFmtId="15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1" fontId="0" fillId="3" borderId="1" xfId="2" applyFont="1" applyFill="1" applyBorder="1" applyAlignment="1">
      <alignment horizontal="center" vertical="center"/>
    </xf>
    <xf numFmtId="41" fontId="0" fillId="3" borderId="1" xfId="0" applyNumberFormat="1" applyFill="1" applyBorder="1"/>
    <xf numFmtId="0" fontId="0" fillId="3" borderId="1" xfId="0" applyFill="1" applyBorder="1"/>
    <xf numFmtId="49" fontId="10" fillId="3" borderId="1" xfId="0" applyNumberFormat="1" applyFont="1" applyFill="1" applyBorder="1" applyAlignment="1">
      <alignment wrapText="1"/>
    </xf>
    <xf numFmtId="41" fontId="0" fillId="3" borderId="1" xfId="2" applyFont="1" applyFill="1" applyBorder="1" applyAlignment="1">
      <alignment horizontal="center"/>
    </xf>
    <xf numFmtId="15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41" fontId="0" fillId="3" borderId="1" xfId="2" applyFont="1" applyFill="1" applyBorder="1" applyAlignment="1">
      <alignment vertical="center"/>
    </xf>
    <xf numFmtId="41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9" fontId="10" fillId="3" borderId="1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49" fontId="10" fillId="3" borderId="2" xfId="0" applyNumberFormat="1" applyFont="1" applyFill="1" applyBorder="1" applyAlignment="1">
      <alignment vertical="center" wrapText="1"/>
    </xf>
    <xf numFmtId="1" fontId="0" fillId="2" borderId="1" xfId="0" applyNumberFormat="1" applyFill="1" applyBorder="1" applyAlignment="1">
      <alignment horizontal="center"/>
    </xf>
    <xf numFmtId="41" fontId="0" fillId="2" borderId="1" xfId="2" applyFont="1" applyFill="1" applyBorder="1" applyAlignment="1"/>
    <xf numFmtId="0" fontId="3" fillId="0" borderId="0" xfId="0" applyFont="1" applyFill="1"/>
    <xf numFmtId="1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41" fontId="3" fillId="0" borderId="0" xfId="0" applyNumberFormat="1" applyFont="1" applyFill="1"/>
    <xf numFmtId="0" fontId="0" fillId="0" borderId="0" xfId="0" applyFill="1" applyAlignment="1">
      <alignment horizontal="center"/>
    </xf>
    <xf numFmtId="41" fontId="0" fillId="0" borderId="0" xfId="2" applyFont="1" applyFill="1" applyAlignment="1">
      <alignment horizontal="center"/>
    </xf>
    <xf numFmtId="41" fontId="0" fillId="0" borderId="0" xfId="2" applyFont="1" applyFill="1"/>
    <xf numFmtId="0" fontId="6" fillId="0" borderId="1" xfId="0" applyFont="1" applyFill="1" applyBorder="1" applyAlignment="1">
      <alignment horizontal="center" vertical="center"/>
    </xf>
    <xf numFmtId="41" fontId="6" fillId="0" borderId="1" xfId="0" applyNumberFormat="1" applyFont="1" applyFill="1" applyBorder="1" applyAlignment="1">
      <alignment horizontal="center" vertical="center"/>
    </xf>
    <xf numFmtId="41" fontId="6" fillId="0" borderId="1" xfId="2" applyFont="1" applyFill="1" applyBorder="1" applyAlignment="1">
      <alignment horizontal="center" vertical="center"/>
    </xf>
    <xf numFmtId="15" fontId="0" fillId="0" borderId="1" xfId="0" applyNumberFormat="1" applyFill="1" applyBorder="1" applyAlignment="1">
      <alignment horizontal="center"/>
    </xf>
    <xf numFmtId="41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1" fontId="3" fillId="0" borderId="1" xfId="0" applyNumberFormat="1" applyFont="1" applyFill="1" applyBorder="1" applyAlignment="1">
      <alignment horizontal="center"/>
    </xf>
    <xf numFmtId="41" fontId="3" fillId="0" borderId="1" xfId="2" applyFont="1" applyFill="1" applyBorder="1" applyAlignment="1">
      <alignment horizontal="center"/>
    </xf>
    <xf numFmtId="41" fontId="0" fillId="0" borderId="1" xfId="0" applyNumberFormat="1" applyFill="1" applyBorder="1" applyAlignment="1">
      <alignment horizontal="center"/>
    </xf>
    <xf numFmtId="16" fontId="0" fillId="0" borderId="1" xfId="0" applyNumberFormat="1" applyFill="1" applyBorder="1" applyAlignment="1"/>
    <xf numFmtId="16" fontId="3" fillId="0" borderId="1" xfId="0" applyNumberFormat="1" applyFont="1" applyFill="1" applyBorder="1" applyAlignment="1">
      <alignment horizontal="center"/>
    </xf>
    <xf numFmtId="41" fontId="3" fillId="0" borderId="1" xfId="0" applyNumberFormat="1" applyFont="1" applyFill="1" applyBorder="1"/>
    <xf numFmtId="16" fontId="0" fillId="0" borderId="1" xfId="0" applyNumberFormat="1" applyFill="1" applyBorder="1"/>
    <xf numFmtId="41" fontId="3" fillId="0" borderId="1" xfId="0" applyNumberFormat="1" applyFont="1" applyFill="1" applyBorder="1" applyAlignment="1"/>
    <xf numFmtId="0" fontId="0" fillId="0" borderId="1" xfId="0" applyNumberFormat="1" applyFill="1" applyBorder="1"/>
    <xf numFmtId="41" fontId="10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5" fontId="0" fillId="2" borderId="1" xfId="0" applyNumberFormat="1" applyFill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14" fillId="0" borderId="0" xfId="0" applyFont="1"/>
    <xf numFmtId="16" fontId="14" fillId="2" borderId="1" xfId="0" applyNumberFormat="1" applyFont="1" applyFill="1" applyBorder="1" applyAlignment="1">
      <alignment horizontal="center"/>
    </xf>
    <xf numFmtId="16" fontId="14" fillId="0" borderId="1" xfId="0" applyNumberFormat="1" applyFont="1" applyBorder="1" applyAlignment="1">
      <alignment horizontal="center"/>
    </xf>
    <xf numFmtId="16" fontId="14" fillId="0" borderId="1" xfId="0" applyNumberFormat="1" applyFont="1" applyBorder="1" applyAlignment="1"/>
    <xf numFmtId="16" fontId="14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0" applyNumberFormat="1" applyFill="1"/>
    <xf numFmtId="41" fontId="0" fillId="0" borderId="1" xfId="2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2" applyFont="1" applyBorder="1" applyAlignment="1">
      <alignment horizontal="center" vertical="center"/>
    </xf>
    <xf numFmtId="41" fontId="0" fillId="2" borderId="1" xfId="0" applyNumberFormat="1" applyFill="1" applyBorder="1" applyAlignment="1">
      <alignment vertical="center" wrapText="1"/>
    </xf>
    <xf numFmtId="15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2" applyFont="1" applyFill="1" applyBorder="1" applyAlignment="1">
      <alignment vertical="center"/>
    </xf>
    <xf numFmtId="41" fontId="0" fillId="0" borderId="1" xfId="0" applyNumberFormat="1" applyFill="1" applyBorder="1" applyAlignment="1">
      <alignment vertical="center"/>
    </xf>
    <xf numFmtId="49" fontId="10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3" fillId="0" borderId="1" xfId="0" applyNumberFormat="1" applyFont="1" applyBorder="1" applyAlignment="1">
      <alignment vertical="center"/>
    </xf>
    <xf numFmtId="3" fontId="0" fillId="0" borderId="0" xfId="0" applyNumberFormat="1"/>
    <xf numFmtId="41" fontId="3" fillId="0" borderId="0" xfId="0" applyNumberFormat="1" applyFont="1" applyAlignment="1"/>
    <xf numFmtId="41" fontId="0" fillId="0" borderId="0" xfId="0" applyNumberFormat="1" applyAlignment="1"/>
    <xf numFmtId="41" fontId="0" fillId="0" borderId="0" xfId="0" applyNumberFormat="1" applyAlignment="1">
      <alignment horizontal="center"/>
    </xf>
    <xf numFmtId="41" fontId="3" fillId="0" borderId="1" xfId="2" applyFont="1" applyBorder="1" applyAlignment="1">
      <alignment horizontal="center" vertical="center"/>
    </xf>
    <xf numFmtId="41" fontId="0" fillId="0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7" fillId="2" borderId="1" xfId="0" applyNumberFormat="1" applyFont="1" applyFill="1" applyBorder="1" applyAlignment="1"/>
    <xf numFmtId="41" fontId="3" fillId="0" borderId="1" xfId="2" applyFont="1" applyBorder="1" applyAlignment="1">
      <alignment horizontal="center" vertical="center"/>
    </xf>
    <xf numFmtId="16" fontId="0" fillId="3" borderId="1" xfId="0" applyNumberFormat="1" applyFill="1" applyBorder="1" applyAlignment="1">
      <alignment horizontal="center"/>
    </xf>
    <xf numFmtId="41" fontId="0" fillId="3" borderId="1" xfId="0" applyNumberFormat="1" applyFill="1" applyBorder="1" applyAlignment="1">
      <alignment horizontal="center" vertical="center"/>
    </xf>
    <xf numFmtId="41" fontId="0" fillId="3" borderId="1" xfId="0" applyNumberFormat="1" applyFill="1" applyBorder="1" applyAlignment="1">
      <alignment horizontal="center"/>
    </xf>
    <xf numFmtId="41" fontId="0" fillId="3" borderId="1" xfId="2" applyFont="1" applyFill="1" applyBorder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41" fontId="0" fillId="0" borderId="0" xfId="2" applyFont="1"/>
    <xf numFmtId="41" fontId="3" fillId="0" borderId="0" xfId="2" applyFont="1"/>
    <xf numFmtId="41" fontId="3" fillId="0" borderId="0" xfId="2" applyFont="1" applyAlignment="1">
      <alignment horizontal="left"/>
    </xf>
    <xf numFmtId="41" fontId="0" fillId="0" borderId="0" xfId="2" applyFont="1" applyAlignment="1">
      <alignment horizontal="center"/>
    </xf>
    <xf numFmtId="0" fontId="3" fillId="0" borderId="1" xfId="0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16" fontId="0" fillId="0" borderId="1" xfId="0" applyNumberFormat="1" applyBorder="1" applyAlignment="1"/>
    <xf numFmtId="16" fontId="3" fillId="0" borderId="1" xfId="0" applyNumberFormat="1" applyFont="1" applyBorder="1" applyAlignment="1">
      <alignment horizontal="center"/>
    </xf>
    <xf numFmtId="41" fontId="3" fillId="0" borderId="1" xfId="0" applyNumberFormat="1" applyFont="1" applyBorder="1"/>
    <xf numFmtId="16" fontId="0" fillId="0" borderId="1" xfId="0" applyNumberFormat="1" applyBorder="1"/>
    <xf numFmtId="41" fontId="3" fillId="0" borderId="1" xfId="0" applyNumberFormat="1" applyFont="1" applyBorder="1" applyAlignment="1"/>
    <xf numFmtId="0" fontId="0" fillId="0" borderId="1" xfId="0" applyNumberFormat="1" applyBorder="1"/>
    <xf numFmtId="41" fontId="0" fillId="0" borderId="1" xfId="0" applyNumberFormat="1" applyBorder="1" applyAlignment="1">
      <alignment horizontal="center" vertical="center"/>
    </xf>
    <xf numFmtId="41" fontId="3" fillId="0" borderId="1" xfId="2" applyFont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41" fontId="0" fillId="0" borderId="1" xfId="0" applyNumberFormat="1" applyBorder="1"/>
    <xf numFmtId="0" fontId="0" fillId="0" borderId="1" xfId="0" applyBorder="1"/>
    <xf numFmtId="41" fontId="0" fillId="0" borderId="0" xfId="0" applyNumberFormat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1" fontId="0" fillId="2" borderId="1" xfId="2" applyFont="1" applyFill="1" applyBorder="1"/>
    <xf numFmtId="41" fontId="0" fillId="2" borderId="1" xfId="0" applyNumberFormat="1" applyFill="1" applyBorder="1"/>
    <xf numFmtId="41" fontId="0" fillId="2" borderId="1" xfId="2" applyFont="1" applyFill="1" applyBorder="1" applyAlignment="1">
      <alignment horizontal="center"/>
    </xf>
    <xf numFmtId="41" fontId="0" fillId="2" borderId="1" xfId="2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1" xfId="0" applyNumberFormat="1" applyFill="1" applyBorder="1" applyAlignment="1">
      <alignment horizontal="center"/>
    </xf>
    <xf numFmtId="41" fontId="3" fillId="4" borderId="0" xfId="2" applyFont="1" applyFill="1"/>
    <xf numFmtId="41" fontId="3" fillId="0" borderId="1" xfId="2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41" fontId="4" fillId="0" borderId="1" xfId="2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41" fontId="0" fillId="0" borderId="0" xfId="0" applyNumberFormat="1" applyFill="1" applyAlignment="1">
      <alignment horizontal="left" vertical="center"/>
    </xf>
    <xf numFmtId="41" fontId="0" fillId="5" borderId="0" xfId="0" applyNumberFormat="1" applyFill="1" applyAlignment="1">
      <alignment horizontal="center"/>
    </xf>
    <xf numFmtId="41" fontId="0" fillId="5" borderId="0" xfId="0" applyNumberFormat="1" applyFill="1"/>
    <xf numFmtId="41" fontId="0" fillId="5" borderId="0" xfId="2" applyFont="1" applyFill="1"/>
    <xf numFmtId="41" fontId="15" fillId="0" borderId="0" xfId="3" applyNumberFormat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1" fontId="13" fillId="0" borderId="1" xfId="0" applyNumberFormat="1" applyFont="1" applyFill="1" applyBorder="1" applyAlignment="1">
      <alignment horizontal="center" vertical="center"/>
    </xf>
    <xf numFmtId="41" fontId="0" fillId="0" borderId="1" xfId="2" applyFont="1" applyFill="1" applyBorder="1" applyAlignme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0" fillId="7" borderId="1" xfId="0" applyFill="1" applyBorder="1" applyAlignment="1">
      <alignment horizontal="center"/>
    </xf>
    <xf numFmtId="41" fontId="0" fillId="7" borderId="1" xfId="2" applyFont="1" applyFill="1" applyBorder="1" applyAlignment="1">
      <alignment horizontal="center"/>
    </xf>
    <xf numFmtId="41" fontId="0" fillId="7" borderId="1" xfId="0" applyNumberFormat="1" applyFill="1" applyBorder="1"/>
    <xf numFmtId="0" fontId="0" fillId="2" borderId="0" xfId="0" applyFill="1"/>
    <xf numFmtId="0" fontId="3" fillId="0" borderId="0" xfId="0" applyFont="1" applyFill="1" applyAlignment="1">
      <alignment horizontal="left"/>
    </xf>
    <xf numFmtId="41" fontId="3" fillId="0" borderId="1" xfId="0" applyNumberFormat="1" applyFont="1" applyFill="1" applyBorder="1" applyAlignment="1">
      <alignment horizontal="center" vertical="center"/>
    </xf>
    <xf numFmtId="16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41" fontId="13" fillId="2" borderId="1" xfId="2" applyFont="1" applyFill="1" applyBorder="1" applyAlignment="1">
      <alignment horizontal="center"/>
    </xf>
    <xf numFmtId="0" fontId="13" fillId="2" borderId="1" xfId="0" applyFont="1" applyFill="1" applyBorder="1"/>
    <xf numFmtId="41" fontId="13" fillId="2" borderId="1" xfId="2" applyFont="1" applyFill="1" applyBorder="1"/>
    <xf numFmtId="16" fontId="14" fillId="0" borderId="1" xfId="0" applyNumberFormat="1" applyFont="1" applyFill="1" applyBorder="1" applyAlignment="1">
      <alignment horizontal="center"/>
    </xf>
    <xf numFmtId="41" fontId="3" fillId="0" borderId="1" xfId="2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/>
    </xf>
    <xf numFmtId="41" fontId="0" fillId="2" borderId="2" xfId="0" applyNumberForma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0" xfId="6" applyFont="1"/>
    <xf numFmtId="41" fontId="3" fillId="0" borderId="0" xfId="7" applyFont="1" applyAlignment="1">
      <alignment horizontal="left"/>
    </xf>
    <xf numFmtId="41" fontId="3" fillId="0" borderId="0" xfId="7" applyFont="1"/>
    <xf numFmtId="41" fontId="0" fillId="0" borderId="0" xfId="7" applyFont="1"/>
    <xf numFmtId="0" fontId="1" fillId="0" borderId="0" xfId="6"/>
    <xf numFmtId="41" fontId="0" fillId="0" borderId="0" xfId="7" applyFont="1" applyAlignment="1">
      <alignment horizontal="center"/>
    </xf>
    <xf numFmtId="0" fontId="3" fillId="0" borderId="1" xfId="6" applyFont="1" applyBorder="1" applyAlignment="1">
      <alignment horizontal="center" vertical="center"/>
    </xf>
    <xf numFmtId="41" fontId="3" fillId="0" borderId="1" xfId="7" applyFont="1" applyBorder="1" applyAlignment="1">
      <alignment horizontal="center" vertical="center"/>
    </xf>
    <xf numFmtId="41" fontId="3" fillId="0" borderId="1" xfId="6" applyNumberFormat="1" applyFont="1" applyBorder="1" applyAlignment="1">
      <alignment horizontal="center" vertical="center"/>
    </xf>
    <xf numFmtId="16" fontId="1" fillId="2" borderId="1" xfId="6" applyNumberFormat="1" applyFill="1" applyBorder="1" applyAlignment="1">
      <alignment horizontal="center"/>
    </xf>
    <xf numFmtId="0" fontId="1" fillId="2" borderId="1" xfId="6" applyFill="1" applyBorder="1" applyAlignment="1">
      <alignment horizontal="center"/>
    </xf>
    <xf numFmtId="41" fontId="0" fillId="2" borderId="1" xfId="7" applyFont="1" applyFill="1" applyBorder="1" applyAlignment="1">
      <alignment horizontal="center"/>
    </xf>
    <xf numFmtId="41" fontId="1" fillId="2" borderId="1" xfId="6" applyNumberFormat="1" applyFill="1" applyBorder="1"/>
    <xf numFmtId="0" fontId="1" fillId="2" borderId="1" xfId="6" applyFill="1" applyBorder="1"/>
    <xf numFmtId="41" fontId="0" fillId="2" borderId="1" xfId="7" applyFont="1" applyFill="1" applyBorder="1"/>
    <xf numFmtId="16" fontId="1" fillId="0" borderId="1" xfId="6" applyNumberFormat="1" applyFill="1" applyBorder="1" applyAlignment="1">
      <alignment horizontal="center"/>
    </xf>
    <xf numFmtId="0" fontId="1" fillId="0" borderId="1" xfId="6" applyFill="1" applyBorder="1" applyAlignment="1">
      <alignment horizontal="center"/>
    </xf>
    <xf numFmtId="41" fontId="0" fillId="0" borderId="1" xfId="7" applyFont="1" applyFill="1" applyBorder="1" applyAlignment="1">
      <alignment horizontal="center"/>
    </xf>
    <xf numFmtId="41" fontId="1" fillId="0" borderId="1" xfId="6" applyNumberFormat="1" applyFill="1" applyBorder="1"/>
    <xf numFmtId="0" fontId="1" fillId="0" borderId="1" xfId="6" applyFill="1" applyBorder="1"/>
    <xf numFmtId="41" fontId="0" fillId="0" borderId="1" xfId="7" applyFont="1" applyFill="1" applyBorder="1"/>
    <xf numFmtId="16" fontId="1" fillId="0" borderId="1" xfId="6" applyNumberFormat="1" applyBorder="1" applyAlignment="1">
      <alignment horizontal="center"/>
    </xf>
    <xf numFmtId="0" fontId="1" fillId="0" borderId="1" xfId="6" applyBorder="1" applyAlignment="1">
      <alignment horizontal="center"/>
    </xf>
    <xf numFmtId="41" fontId="0" fillId="0" borderId="1" xfId="7" applyFont="1" applyBorder="1" applyAlignment="1">
      <alignment horizontal="center"/>
    </xf>
    <xf numFmtId="0" fontId="1" fillId="0" borderId="1" xfId="6" applyBorder="1"/>
    <xf numFmtId="41" fontId="1" fillId="0" borderId="1" xfId="6" applyNumberFormat="1" applyBorder="1"/>
    <xf numFmtId="41" fontId="0" fillId="0" borderId="1" xfId="7" applyFont="1" applyBorder="1"/>
    <xf numFmtId="0" fontId="3" fillId="0" borderId="1" xfId="6" applyFont="1" applyBorder="1" applyAlignment="1">
      <alignment horizontal="center"/>
    </xf>
    <xf numFmtId="41" fontId="3" fillId="0" borderId="1" xfId="7" applyFont="1" applyBorder="1" applyAlignment="1">
      <alignment horizontal="center"/>
    </xf>
    <xf numFmtId="41" fontId="3" fillId="0" borderId="1" xfId="6" applyNumberFormat="1" applyFont="1" applyBorder="1" applyAlignment="1">
      <alignment horizontal="center"/>
    </xf>
    <xf numFmtId="41" fontId="1" fillId="0" borderId="1" xfId="6" applyNumberFormat="1" applyBorder="1" applyAlignment="1">
      <alignment horizontal="center"/>
    </xf>
    <xf numFmtId="16" fontId="3" fillId="0" borderId="1" xfId="6" applyNumberFormat="1" applyFont="1" applyBorder="1" applyAlignment="1">
      <alignment horizontal="center"/>
    </xf>
    <xf numFmtId="41" fontId="3" fillId="0" borderId="1" xfId="6" applyNumberFormat="1" applyFont="1" applyBorder="1"/>
    <xf numFmtId="16" fontId="1" fillId="0" borderId="1" xfId="6" applyNumberFormat="1" applyBorder="1" applyAlignment="1"/>
    <xf numFmtId="41" fontId="3" fillId="0" borderId="1" xfId="7" applyFont="1" applyBorder="1" applyAlignment="1"/>
    <xf numFmtId="41" fontId="3" fillId="0" borderId="1" xfId="6" applyNumberFormat="1" applyFont="1" applyBorder="1" applyAlignment="1"/>
    <xf numFmtId="16" fontId="1" fillId="0" borderId="1" xfId="6" applyNumberFormat="1" applyBorder="1"/>
    <xf numFmtId="0" fontId="1" fillId="0" borderId="1" xfId="6" applyNumberFormat="1" applyBorder="1"/>
    <xf numFmtId="41" fontId="1" fillId="0" borderId="1" xfId="6" applyNumberFormat="1" applyBorder="1" applyAlignment="1">
      <alignment horizontal="center" vertical="center"/>
    </xf>
    <xf numFmtId="41" fontId="0" fillId="2" borderId="1" xfId="6" applyNumberFormat="1" applyFont="1" applyFill="1" applyBorder="1"/>
    <xf numFmtId="41" fontId="0" fillId="0" borderId="1" xfId="6" applyNumberFormat="1" applyFont="1" applyFill="1" applyBorder="1"/>
    <xf numFmtId="41" fontId="1" fillId="0" borderId="0" xfId="6" applyNumberFormat="1"/>
    <xf numFmtId="41" fontId="1" fillId="0" borderId="0" xfId="2"/>
    <xf numFmtId="16" fontId="0" fillId="0" borderId="0" xfId="6" applyNumberFormat="1" applyFont="1"/>
    <xf numFmtId="0" fontId="3" fillId="0" borderId="1" xfId="6" applyFont="1" applyFill="1" applyBorder="1" applyAlignment="1">
      <alignment horizontal="center"/>
    </xf>
    <xf numFmtId="41" fontId="3" fillId="0" borderId="1" xfId="7" applyFont="1" applyFill="1" applyBorder="1" applyAlignment="1">
      <alignment horizontal="center"/>
    </xf>
    <xf numFmtId="41" fontId="3" fillId="0" borderId="1" xfId="6" applyNumberFormat="1" applyFont="1" applyFill="1" applyBorder="1" applyAlignment="1">
      <alignment horizontal="center"/>
    </xf>
    <xf numFmtId="41" fontId="1" fillId="0" borderId="1" xfId="6" applyNumberFormat="1" applyFill="1" applyBorder="1" applyAlignment="1">
      <alignment horizontal="center"/>
    </xf>
    <xf numFmtId="16" fontId="3" fillId="0" borderId="1" xfId="6" applyNumberFormat="1" applyFont="1" applyFill="1" applyBorder="1" applyAlignment="1">
      <alignment horizontal="center"/>
    </xf>
    <xf numFmtId="41" fontId="3" fillId="0" borderId="1" xfId="6" applyNumberFormat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2" borderId="1" xfId="6" applyFont="1" applyFill="1" applyBorder="1"/>
    <xf numFmtId="16" fontId="1" fillId="8" borderId="1" xfId="6" applyNumberFormat="1" applyFill="1" applyBorder="1" applyAlignment="1">
      <alignment horizontal="center"/>
    </xf>
    <xf numFmtId="0" fontId="1" fillId="8" borderId="1" xfId="6" applyFill="1" applyBorder="1" applyAlignment="1">
      <alignment horizontal="center"/>
    </xf>
    <xf numFmtId="41" fontId="0" fillId="8" borderId="1" xfId="7" applyFont="1" applyFill="1" applyBorder="1" applyAlignment="1">
      <alignment horizontal="center"/>
    </xf>
    <xf numFmtId="41" fontId="1" fillId="8" borderId="1" xfId="6" applyNumberFormat="1" applyFill="1" applyBorder="1"/>
    <xf numFmtId="0" fontId="1" fillId="8" borderId="1" xfId="6" applyFill="1" applyBorder="1"/>
    <xf numFmtId="41" fontId="0" fillId="8" borderId="1" xfId="7" applyFont="1" applyFill="1" applyBorder="1"/>
    <xf numFmtId="41" fontId="0" fillId="8" borderId="1" xfId="6" applyNumberFormat="1" applyFont="1" applyFill="1" applyBorder="1"/>
    <xf numFmtId="0" fontId="1" fillId="2" borderId="0" xfId="3" applyFont="1" applyFill="1" applyAlignment="1">
      <alignment horizontal="center"/>
    </xf>
    <xf numFmtId="16" fontId="1" fillId="5" borderId="1" xfId="6" applyNumberFormat="1" applyFill="1" applyBorder="1" applyAlignment="1">
      <alignment horizontal="center"/>
    </xf>
    <xf numFmtId="0" fontId="1" fillId="5" borderId="1" xfId="6" applyFill="1" applyBorder="1" applyAlignment="1">
      <alignment horizontal="center"/>
    </xf>
    <xf numFmtId="41" fontId="0" fillId="5" borderId="1" xfId="7" applyFont="1" applyFill="1" applyBorder="1" applyAlignment="1">
      <alignment horizontal="center"/>
    </xf>
    <xf numFmtId="41" fontId="1" fillId="5" borderId="1" xfId="6" applyNumberFormat="1" applyFill="1" applyBorder="1"/>
    <xf numFmtId="0" fontId="1" fillId="5" borderId="1" xfId="6" applyFill="1" applyBorder="1"/>
    <xf numFmtId="41" fontId="0" fillId="5" borderId="1" xfId="7" applyFont="1" applyFill="1" applyBorder="1"/>
    <xf numFmtId="0" fontId="0" fillId="5" borderId="1" xfId="6" applyFont="1" applyFill="1" applyBorder="1"/>
    <xf numFmtId="41" fontId="0" fillId="5" borderId="1" xfId="6" applyNumberFormat="1" applyFont="1" applyFill="1" applyBorder="1"/>
    <xf numFmtId="16" fontId="13" fillId="2" borderId="1" xfId="6" applyNumberFormat="1" applyFont="1" applyFill="1" applyBorder="1" applyAlignment="1">
      <alignment horizontal="center"/>
    </xf>
    <xf numFmtId="0" fontId="13" fillId="2" borderId="1" xfId="6" applyFont="1" applyFill="1" applyBorder="1" applyAlignment="1">
      <alignment horizontal="center"/>
    </xf>
    <xf numFmtId="41" fontId="13" fillId="2" borderId="1" xfId="7" applyFont="1" applyFill="1" applyBorder="1" applyAlignment="1">
      <alignment horizontal="center"/>
    </xf>
    <xf numFmtId="41" fontId="13" fillId="2" borderId="1" xfId="6" applyNumberFormat="1" applyFont="1" applyFill="1" applyBorder="1"/>
    <xf numFmtId="0" fontId="13" fillId="2" borderId="1" xfId="6" applyFont="1" applyFill="1" applyBorder="1"/>
    <xf numFmtId="41" fontId="13" fillId="2" borderId="1" xfId="7" applyFont="1" applyFill="1" applyBorder="1"/>
    <xf numFmtId="0" fontId="0" fillId="0" borderId="1" xfId="6" applyFont="1" applyFill="1" applyBorder="1"/>
    <xf numFmtId="41" fontId="0" fillId="0" borderId="0" xfId="0" applyNumberFormat="1" applyAlignment="1">
      <alignment vertical="center"/>
    </xf>
    <xf numFmtId="15" fontId="0" fillId="0" borderId="0" xfId="0" applyNumberFormat="1"/>
    <xf numFmtId="0" fontId="0" fillId="7" borderId="1" xfId="0" applyFill="1" applyBorder="1" applyAlignment="1">
      <alignment horizontal="center" vertical="center"/>
    </xf>
    <xf numFmtId="15" fontId="0" fillId="7" borderId="1" xfId="0" applyNumberFormat="1" applyFill="1" applyBorder="1" applyAlignment="1">
      <alignment horizontal="center" vertical="center"/>
    </xf>
    <xf numFmtId="41" fontId="13" fillId="7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center" vertical="center"/>
    </xf>
    <xf numFmtId="41" fontId="3" fillId="0" borderId="0" xfId="2" applyFont="1" applyFill="1" applyAlignment="1">
      <alignment horizontal="left"/>
    </xf>
    <xf numFmtId="41" fontId="3" fillId="0" borderId="1" xfId="2" applyFont="1" applyFill="1" applyBorder="1" applyAlignment="1">
      <alignment horizontal="center" vertical="center"/>
    </xf>
    <xf numFmtId="41" fontId="0" fillId="0" borderId="1" xfId="0" applyNumberFormat="1" applyFill="1" applyBorder="1" applyAlignment="1"/>
    <xf numFmtId="6" fontId="0" fillId="2" borderId="1" xfId="0" applyNumberFormat="1" applyFill="1" applyBorder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left"/>
    </xf>
    <xf numFmtId="16" fontId="6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left"/>
    </xf>
    <xf numFmtId="41" fontId="3" fillId="0" borderId="6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0" fontId="3" fillId="0" borderId="0" xfId="6" applyFont="1" applyAlignment="1">
      <alignment horizontal="left"/>
    </xf>
    <xf numFmtId="0" fontId="2" fillId="0" borderId="4" xfId="6" applyFont="1" applyBorder="1" applyAlignment="1">
      <alignment horizontal="center" vertical="center"/>
    </xf>
    <xf numFmtId="0" fontId="2" fillId="0" borderId="5" xfId="6" applyFont="1" applyBorder="1" applyAlignment="1">
      <alignment horizontal="center" vertical="center"/>
    </xf>
    <xf numFmtId="0" fontId="2" fillId="0" borderId="6" xfId="6" applyFont="1" applyBorder="1" applyAlignment="1">
      <alignment horizontal="center" vertical="center"/>
    </xf>
    <xf numFmtId="16" fontId="3" fillId="0" borderId="2" xfId="6" applyNumberFormat="1" applyFont="1" applyBorder="1" applyAlignment="1">
      <alignment horizontal="center" vertical="center"/>
    </xf>
    <xf numFmtId="16" fontId="3" fillId="0" borderId="3" xfId="6" applyNumberFormat="1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/>
    </xf>
    <xf numFmtId="0" fontId="3" fillId="0" borderId="5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3" fillId="0" borderId="2" xfId="6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41" fontId="3" fillId="0" borderId="2" xfId="7" applyFont="1" applyBorder="1" applyAlignment="1">
      <alignment horizontal="center" vertical="center" wrapText="1"/>
    </xf>
    <xf numFmtId="41" fontId="3" fillId="0" borderId="3" xfId="7" applyFont="1" applyBorder="1" applyAlignment="1">
      <alignment horizontal="center" vertical="center" wrapText="1"/>
    </xf>
    <xf numFmtId="41" fontId="3" fillId="0" borderId="2" xfId="6" applyNumberFormat="1" applyFont="1" applyBorder="1" applyAlignment="1">
      <alignment horizontal="center" vertical="center"/>
    </xf>
    <xf numFmtId="41" fontId="3" fillId="0" borderId="3" xfId="6" applyNumberFormat="1" applyFont="1" applyBorder="1" applyAlignment="1">
      <alignment horizontal="center" vertical="center"/>
    </xf>
    <xf numFmtId="41" fontId="3" fillId="0" borderId="1" xfId="6" applyNumberFormat="1" applyFont="1" applyBorder="1" applyAlignment="1">
      <alignment horizontal="left"/>
    </xf>
    <xf numFmtId="41" fontId="3" fillId="0" borderId="1" xfId="6" applyNumberFormat="1" applyFont="1" applyFill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 wrapText="1"/>
    </xf>
    <xf numFmtId="41" fontId="3" fillId="0" borderId="3" xfId="2" applyFont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1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41" fontId="9" fillId="6" borderId="2" xfId="0" applyNumberFormat="1" applyFont="1" applyFill="1" applyBorder="1" applyAlignment="1">
      <alignment horizontal="center" vertical="center"/>
    </xf>
    <xf numFmtId="41" fontId="9" fillId="6" borderId="3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left"/>
    </xf>
    <xf numFmtId="41" fontId="3" fillId="0" borderId="2" xfId="2" applyFont="1" applyFill="1" applyBorder="1" applyAlignment="1">
      <alignment horizontal="center" vertical="center" wrapText="1"/>
    </xf>
    <xf numFmtId="41" fontId="3" fillId="0" borderId="3" xfId="2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41" fontId="0" fillId="0" borderId="2" xfId="0" applyNumberFormat="1" applyBorder="1" applyAlignment="1">
      <alignment horizontal="center" vertical="center" wrapText="1"/>
    </xf>
    <xf numFmtId="41" fontId="0" fillId="0" borderId="3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1" fontId="6" fillId="0" borderId="2" xfId="2" applyFont="1" applyBorder="1" applyAlignment="1">
      <alignment horizontal="center" vertical="center" wrapText="1"/>
    </xf>
    <xf numFmtId="41" fontId="6" fillId="0" borderId="3" xfId="2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9">
    <cellStyle name="Comma" xfId="1" builtinId="3"/>
    <cellStyle name="Comma [0]" xfId="2" builtinId="6"/>
    <cellStyle name="Comma [0] 2" xfId="5"/>
    <cellStyle name="Comma [0] 3" xfId="7"/>
    <cellStyle name="Hyperlink" xfId="3" builtinId="8"/>
    <cellStyle name="Normal" xfId="0" builtinId="0"/>
    <cellStyle name="Normal 2" xfId="4"/>
    <cellStyle name="Normal 3" xfId="8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nipsanata@gmail.com" TargetMode="External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s@badros.co.id" TargetMode="External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8.xml"/><Relationship Id="rId1" Type="http://schemas.openxmlformats.org/officeDocument/2006/relationships/vmlDrawing" Target="../drawings/vmlDrawing28.v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1.xml"/><Relationship Id="rId1" Type="http://schemas.openxmlformats.org/officeDocument/2006/relationships/vmlDrawing" Target="../drawings/vmlDrawing31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8.xml"/><Relationship Id="rId1" Type="http://schemas.openxmlformats.org/officeDocument/2006/relationships/vmlDrawing" Target="../drawings/vmlDrawing38.v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O149"/>
  <sheetViews>
    <sheetView zoomScaleNormal="100" workbookViewId="0">
      <pane ySplit="7" topLeftCell="A126" activePane="bottomLeft" state="frozen"/>
      <selection pane="bottomLeft" activeCell="G134" sqref="G134"/>
    </sheetView>
  </sheetViews>
  <sheetFormatPr defaultRowHeight="15" x14ac:dyDescent="0.25"/>
  <cols>
    <col min="1" max="1" width="9.42578125" style="233" customWidth="1"/>
    <col min="2" max="2" width="11.85546875" style="233" bestFit="1" customWidth="1"/>
    <col min="3" max="3" width="7.140625" style="63" customWidth="1"/>
    <col min="4" max="4" width="14.42578125" style="233" customWidth="1"/>
    <col min="5" max="5" width="10.28515625" style="233" customWidth="1"/>
    <col min="6" max="6" width="7.85546875" style="222" customWidth="1"/>
    <col min="7" max="7" width="13.42578125" style="233" customWidth="1"/>
    <col min="8" max="8" width="10.7109375" style="233" customWidth="1"/>
    <col min="9" max="9" width="13.42578125" style="219" customWidth="1"/>
    <col min="10" max="10" width="13.85546875" style="233" customWidth="1"/>
    <col min="11" max="11" width="9.140625" style="233"/>
    <col min="12" max="12" width="11.28515625" style="233" customWidth="1"/>
    <col min="13" max="13" width="14" style="233" bestFit="1" customWidth="1"/>
    <col min="14" max="15" width="11.5703125" style="233" bestFit="1" customWidth="1"/>
    <col min="16" max="16384" width="9.140625" style="233"/>
  </cols>
  <sheetData>
    <row r="1" spans="1:15" x14ac:dyDescent="0.25">
      <c r="A1" s="218" t="s">
        <v>0</v>
      </c>
      <c r="B1" s="218"/>
      <c r="C1" s="72" t="s">
        <v>18</v>
      </c>
      <c r="D1" s="218"/>
      <c r="E1" s="218"/>
      <c r="F1" s="414" t="s">
        <v>22</v>
      </c>
      <c r="G1" s="414"/>
      <c r="H1" s="414"/>
      <c r="I1" s="220" t="s">
        <v>20</v>
      </c>
      <c r="J1" s="218"/>
      <c r="L1" s="275">
        <f>SUM(D123:D134)</f>
        <v>7508220</v>
      </c>
      <c r="M1" s="238">
        <v>7680333</v>
      </c>
      <c r="N1" s="238">
        <f>L1-M1</f>
        <v>-172113</v>
      </c>
    </row>
    <row r="2" spans="1:15" x14ac:dyDescent="0.25">
      <c r="A2" s="218" t="s">
        <v>1</v>
      </c>
      <c r="B2" s="218"/>
      <c r="C2" s="72" t="s">
        <v>19</v>
      </c>
      <c r="D2" s="218"/>
      <c r="E2" s="218"/>
      <c r="F2" s="414" t="s">
        <v>21</v>
      </c>
      <c r="G2" s="414"/>
      <c r="H2" s="414"/>
      <c r="I2" s="220">
        <f>J149*-1</f>
        <v>8595455</v>
      </c>
      <c r="J2" s="218"/>
      <c r="L2" s="276">
        <f>SUM(G123:G134)</f>
        <v>620670</v>
      </c>
      <c r="M2" s="238">
        <v>620670</v>
      </c>
      <c r="N2" s="238">
        <f>L2-M2</f>
        <v>0</v>
      </c>
      <c r="O2" s="238"/>
    </row>
    <row r="3" spans="1:15" x14ac:dyDescent="0.25">
      <c r="A3" s="218" t="s">
        <v>114</v>
      </c>
      <c r="B3" s="218"/>
      <c r="C3" s="72" t="s">
        <v>113</v>
      </c>
      <c r="D3" s="218"/>
      <c r="E3" s="218"/>
      <c r="F3" s="306"/>
      <c r="G3" s="306"/>
      <c r="H3" s="306"/>
      <c r="I3" s="220"/>
      <c r="J3" s="218"/>
      <c r="L3" s="276">
        <f>L1-L2</f>
        <v>6887550</v>
      </c>
      <c r="M3" s="238">
        <f>M1-M2</f>
        <v>7059663</v>
      </c>
      <c r="N3" s="238">
        <f>L3-M3</f>
        <v>-172113</v>
      </c>
      <c r="O3" s="238"/>
    </row>
    <row r="4" spans="1:15" x14ac:dyDescent="0.25">
      <c r="L4" s="174"/>
      <c r="M4" s="238"/>
      <c r="N4" s="238"/>
      <c r="O4" s="238"/>
    </row>
    <row r="5" spans="1:15" ht="29.25" customHeight="1" x14ac:dyDescent="0.25">
      <c r="A5" s="415" t="s">
        <v>59</v>
      </c>
      <c r="B5" s="415"/>
      <c r="C5" s="415"/>
      <c r="D5" s="415"/>
      <c r="E5" s="415"/>
      <c r="F5" s="415"/>
      <c r="G5" s="415"/>
      <c r="H5" s="415"/>
      <c r="I5" s="415"/>
      <c r="J5" s="415"/>
      <c r="L5" s="274"/>
      <c r="M5" s="238"/>
      <c r="N5" s="238"/>
      <c r="O5" s="238"/>
    </row>
    <row r="6" spans="1:15" x14ac:dyDescent="0.25">
      <c r="A6" s="416" t="s">
        <v>2</v>
      </c>
      <c r="B6" s="417" t="s">
        <v>3</v>
      </c>
      <c r="C6" s="417"/>
      <c r="D6" s="417"/>
      <c r="E6" s="417"/>
      <c r="F6" s="417"/>
      <c r="G6" s="417"/>
      <c r="H6" s="417" t="s">
        <v>4</v>
      </c>
      <c r="I6" s="418" t="s">
        <v>5</v>
      </c>
      <c r="J6" s="419" t="s">
        <v>6</v>
      </c>
    </row>
    <row r="7" spans="1:15" x14ac:dyDescent="0.25">
      <c r="A7" s="416"/>
      <c r="B7" s="307" t="s">
        <v>7</v>
      </c>
      <c r="C7" s="308" t="s">
        <v>8</v>
      </c>
      <c r="D7" s="308" t="s">
        <v>9</v>
      </c>
      <c r="E7" s="307" t="s">
        <v>10</v>
      </c>
      <c r="F7" s="309" t="s">
        <v>8</v>
      </c>
      <c r="G7" s="308" t="s">
        <v>9</v>
      </c>
      <c r="H7" s="417"/>
      <c r="I7" s="418"/>
      <c r="J7" s="419"/>
    </row>
    <row r="8" spans="1:15" ht="15.75" customHeight="1" x14ac:dyDescent="0.25">
      <c r="A8" s="241">
        <v>43465</v>
      </c>
      <c r="B8" s="242">
        <v>180182484</v>
      </c>
      <c r="C8" s="106">
        <v>13</v>
      </c>
      <c r="D8" s="246">
        <v>1145200</v>
      </c>
      <c r="E8" s="244"/>
      <c r="F8" s="247"/>
      <c r="G8" s="246"/>
      <c r="H8" s="244"/>
      <c r="I8" s="245"/>
      <c r="J8" s="246"/>
    </row>
    <row r="9" spans="1:15" ht="15.75" customHeight="1" x14ac:dyDescent="0.25">
      <c r="A9" s="241">
        <v>43465</v>
      </c>
      <c r="B9" s="242">
        <v>180182489</v>
      </c>
      <c r="C9" s="106">
        <v>1</v>
      </c>
      <c r="D9" s="246">
        <v>75513</v>
      </c>
      <c r="E9" s="244"/>
      <c r="F9" s="247"/>
      <c r="G9" s="246"/>
      <c r="H9" s="244"/>
      <c r="I9" s="245"/>
      <c r="J9" s="246"/>
    </row>
    <row r="10" spans="1:15" ht="15.75" customHeight="1" x14ac:dyDescent="0.25">
      <c r="A10" s="241">
        <v>43465</v>
      </c>
      <c r="B10" s="242">
        <v>180182498</v>
      </c>
      <c r="C10" s="106">
        <v>1</v>
      </c>
      <c r="D10" s="246">
        <v>111650</v>
      </c>
      <c r="E10" s="244"/>
      <c r="F10" s="247"/>
      <c r="G10" s="246"/>
      <c r="H10" s="244"/>
      <c r="I10" s="245"/>
      <c r="J10" s="246"/>
    </row>
    <row r="11" spans="1:15" ht="15.75" customHeight="1" x14ac:dyDescent="0.25">
      <c r="A11" s="241">
        <v>43467</v>
      </c>
      <c r="B11" s="242">
        <v>190182544</v>
      </c>
      <c r="C11" s="106">
        <v>16</v>
      </c>
      <c r="D11" s="246">
        <v>1341988</v>
      </c>
      <c r="E11" s="244"/>
      <c r="F11" s="247"/>
      <c r="G11" s="246"/>
      <c r="H11" s="244"/>
      <c r="I11" s="245"/>
      <c r="J11" s="246"/>
    </row>
    <row r="12" spans="1:15" ht="15.75" customHeight="1" x14ac:dyDescent="0.25">
      <c r="A12" s="241">
        <v>43467</v>
      </c>
      <c r="B12" s="242">
        <v>190182569</v>
      </c>
      <c r="C12" s="106">
        <v>2</v>
      </c>
      <c r="D12" s="246">
        <v>170100</v>
      </c>
      <c r="E12" s="244"/>
      <c r="F12" s="247"/>
      <c r="G12" s="246"/>
      <c r="H12" s="244"/>
      <c r="I12" s="245"/>
      <c r="J12" s="246"/>
    </row>
    <row r="13" spans="1:15" ht="15.75" customHeight="1" x14ac:dyDescent="0.25">
      <c r="A13" s="241">
        <v>43468</v>
      </c>
      <c r="B13" s="242">
        <v>190182589</v>
      </c>
      <c r="C13" s="106">
        <v>16</v>
      </c>
      <c r="D13" s="246">
        <v>1592763</v>
      </c>
      <c r="E13" s="244"/>
      <c r="F13" s="247"/>
      <c r="G13" s="246"/>
      <c r="H13" s="244"/>
      <c r="I13" s="245"/>
      <c r="J13" s="246"/>
    </row>
    <row r="14" spans="1:15" ht="15.75" customHeight="1" x14ac:dyDescent="0.25">
      <c r="A14" s="241">
        <v>43468</v>
      </c>
      <c r="B14" s="242">
        <v>190182612</v>
      </c>
      <c r="C14" s="106">
        <v>3</v>
      </c>
      <c r="D14" s="246">
        <v>277113</v>
      </c>
      <c r="E14" s="244"/>
      <c r="F14" s="247"/>
      <c r="G14" s="246"/>
      <c r="H14" s="244"/>
      <c r="I14" s="245"/>
      <c r="J14" s="246"/>
    </row>
    <row r="15" spans="1:15" ht="15.75" customHeight="1" x14ac:dyDescent="0.25">
      <c r="A15" s="241">
        <v>43469</v>
      </c>
      <c r="B15" s="242">
        <v>190182642</v>
      </c>
      <c r="C15" s="106">
        <v>9</v>
      </c>
      <c r="D15" s="246">
        <v>741738</v>
      </c>
      <c r="E15" s="244">
        <v>190046738</v>
      </c>
      <c r="F15" s="247">
        <v>3</v>
      </c>
      <c r="G15" s="246">
        <v>317625</v>
      </c>
      <c r="H15" s="244"/>
      <c r="I15" s="245"/>
      <c r="J15" s="246"/>
    </row>
    <row r="16" spans="1:15" ht="15.75" customHeight="1" x14ac:dyDescent="0.25">
      <c r="A16" s="241">
        <v>43469</v>
      </c>
      <c r="B16" s="242">
        <v>190182660</v>
      </c>
      <c r="C16" s="106">
        <v>4</v>
      </c>
      <c r="D16" s="246">
        <v>374675</v>
      </c>
      <c r="E16" s="244"/>
      <c r="F16" s="247"/>
      <c r="G16" s="246"/>
      <c r="H16" s="244"/>
      <c r="I16" s="245"/>
      <c r="J16" s="246"/>
    </row>
    <row r="17" spans="1:10" ht="15.75" customHeight="1" x14ac:dyDescent="0.25">
      <c r="A17" s="241">
        <v>43470</v>
      </c>
      <c r="B17" s="242">
        <v>190182694</v>
      </c>
      <c r="C17" s="106">
        <v>10</v>
      </c>
      <c r="D17" s="246">
        <v>979650</v>
      </c>
      <c r="E17" s="244"/>
      <c r="F17" s="247"/>
      <c r="G17" s="246"/>
      <c r="H17" s="244"/>
      <c r="I17" s="245"/>
      <c r="J17" s="246"/>
    </row>
    <row r="18" spans="1:10" ht="15.75" customHeight="1" x14ac:dyDescent="0.25">
      <c r="A18" s="241">
        <v>43470</v>
      </c>
      <c r="B18" s="242">
        <v>190182709</v>
      </c>
      <c r="C18" s="106">
        <v>6</v>
      </c>
      <c r="D18" s="246">
        <v>618188</v>
      </c>
      <c r="E18" s="244"/>
      <c r="F18" s="247"/>
      <c r="G18" s="246"/>
      <c r="H18" s="244"/>
      <c r="I18" s="245">
        <v>7110953</v>
      </c>
      <c r="J18" s="246" t="s">
        <v>17</v>
      </c>
    </row>
    <row r="19" spans="1:10" ht="15.75" customHeight="1" x14ac:dyDescent="0.25">
      <c r="A19" s="241">
        <v>43472</v>
      </c>
      <c r="B19" s="242">
        <v>190182780</v>
      </c>
      <c r="C19" s="106">
        <v>1</v>
      </c>
      <c r="D19" s="246">
        <v>127225</v>
      </c>
      <c r="E19" s="244">
        <v>190046763</v>
      </c>
      <c r="F19" s="247">
        <v>8</v>
      </c>
      <c r="G19" s="246">
        <v>790125</v>
      </c>
      <c r="H19" s="244"/>
      <c r="I19" s="245"/>
      <c r="J19" s="246"/>
    </row>
    <row r="20" spans="1:10" ht="15.75" customHeight="1" x14ac:dyDescent="0.25">
      <c r="A20" s="241">
        <v>43472</v>
      </c>
      <c r="B20" s="242">
        <v>190182800</v>
      </c>
      <c r="C20" s="106">
        <v>13</v>
      </c>
      <c r="D20" s="246">
        <v>1216163</v>
      </c>
      <c r="E20" s="244"/>
      <c r="F20" s="247"/>
      <c r="G20" s="246"/>
      <c r="H20" s="244"/>
      <c r="I20" s="245"/>
      <c r="J20" s="246"/>
    </row>
    <row r="21" spans="1:10" ht="15.75" customHeight="1" x14ac:dyDescent="0.25">
      <c r="A21" s="241">
        <v>43472</v>
      </c>
      <c r="B21" s="242">
        <v>190182824</v>
      </c>
      <c r="C21" s="106">
        <v>6</v>
      </c>
      <c r="D21" s="246">
        <v>586600</v>
      </c>
      <c r="E21" s="244"/>
      <c r="F21" s="247"/>
      <c r="G21" s="246"/>
      <c r="H21" s="244"/>
      <c r="I21" s="245"/>
      <c r="J21" s="246"/>
    </row>
    <row r="22" spans="1:10" ht="15.75" customHeight="1" x14ac:dyDescent="0.25">
      <c r="A22" s="241">
        <v>43473</v>
      </c>
      <c r="B22" s="242">
        <v>190182865</v>
      </c>
      <c r="C22" s="106">
        <v>9</v>
      </c>
      <c r="D22" s="246">
        <v>701488</v>
      </c>
      <c r="E22" s="244">
        <v>190046771</v>
      </c>
      <c r="F22" s="247">
        <v>4</v>
      </c>
      <c r="G22" s="246">
        <v>461125</v>
      </c>
      <c r="H22" s="244"/>
      <c r="I22" s="245"/>
      <c r="J22" s="246"/>
    </row>
    <row r="23" spans="1:10" ht="15.75" customHeight="1" x14ac:dyDescent="0.25">
      <c r="A23" s="241">
        <v>43473</v>
      </c>
      <c r="B23" s="242">
        <v>190182876</v>
      </c>
      <c r="C23" s="106">
        <v>8</v>
      </c>
      <c r="D23" s="246">
        <v>769825</v>
      </c>
      <c r="E23" s="244"/>
      <c r="F23" s="247"/>
      <c r="G23" s="246"/>
      <c r="H23" s="244"/>
      <c r="I23" s="245"/>
      <c r="J23" s="246"/>
    </row>
    <row r="24" spans="1:10" ht="15.75" customHeight="1" x14ac:dyDescent="0.25">
      <c r="A24" s="241">
        <v>43474</v>
      </c>
      <c r="B24" s="242">
        <v>190182925</v>
      </c>
      <c r="C24" s="106">
        <v>3</v>
      </c>
      <c r="D24" s="246">
        <v>344575</v>
      </c>
      <c r="E24" s="244">
        <v>190046782</v>
      </c>
      <c r="F24" s="247">
        <v>1</v>
      </c>
      <c r="G24" s="246">
        <v>84088</v>
      </c>
      <c r="H24" s="244"/>
      <c r="I24" s="245"/>
      <c r="J24" s="246"/>
    </row>
    <row r="25" spans="1:10" ht="15.75" customHeight="1" x14ac:dyDescent="0.25">
      <c r="A25" s="241">
        <v>43474</v>
      </c>
      <c r="B25" s="242">
        <v>190182941</v>
      </c>
      <c r="C25" s="106">
        <v>12</v>
      </c>
      <c r="D25" s="246">
        <v>1073188</v>
      </c>
      <c r="E25" s="244"/>
      <c r="F25" s="247"/>
      <c r="G25" s="246"/>
      <c r="H25" s="244"/>
      <c r="I25" s="245"/>
      <c r="J25" s="246"/>
    </row>
    <row r="26" spans="1:10" ht="15.75" customHeight="1" x14ac:dyDescent="0.25">
      <c r="A26" s="241">
        <v>43475</v>
      </c>
      <c r="B26" s="242">
        <v>190182978</v>
      </c>
      <c r="C26" s="106">
        <v>9</v>
      </c>
      <c r="D26" s="246">
        <v>806750</v>
      </c>
      <c r="E26" s="244"/>
      <c r="F26" s="247"/>
      <c r="G26" s="246"/>
      <c r="H26" s="244"/>
      <c r="I26" s="245"/>
      <c r="J26" s="246"/>
    </row>
    <row r="27" spans="1:10" ht="15.75" customHeight="1" x14ac:dyDescent="0.25">
      <c r="A27" s="241">
        <v>43475</v>
      </c>
      <c r="B27" s="242">
        <v>190182993</v>
      </c>
      <c r="C27" s="106">
        <v>8</v>
      </c>
      <c r="D27" s="246">
        <v>808763</v>
      </c>
      <c r="E27" s="244"/>
      <c r="F27" s="247"/>
      <c r="G27" s="246"/>
      <c r="H27" s="244"/>
      <c r="I27" s="245"/>
      <c r="J27" s="246"/>
    </row>
    <row r="28" spans="1:10" ht="15.75" customHeight="1" x14ac:dyDescent="0.25">
      <c r="A28" s="241">
        <v>43476</v>
      </c>
      <c r="B28" s="242">
        <v>190183027</v>
      </c>
      <c r="C28" s="106">
        <v>7</v>
      </c>
      <c r="D28" s="246">
        <v>614250</v>
      </c>
      <c r="E28" s="244"/>
      <c r="F28" s="247"/>
      <c r="G28" s="246"/>
      <c r="H28" s="244"/>
      <c r="I28" s="245"/>
      <c r="J28" s="246"/>
    </row>
    <row r="29" spans="1:10" ht="15.75" customHeight="1" x14ac:dyDescent="0.25">
      <c r="A29" s="241">
        <v>43476</v>
      </c>
      <c r="B29" s="242">
        <v>190183046</v>
      </c>
      <c r="C29" s="106">
        <v>3</v>
      </c>
      <c r="D29" s="246">
        <v>245788</v>
      </c>
      <c r="E29" s="244"/>
      <c r="F29" s="247"/>
      <c r="G29" s="246"/>
      <c r="H29" s="244"/>
      <c r="I29" s="245"/>
      <c r="J29" s="246"/>
    </row>
    <row r="30" spans="1:10" ht="15.75" customHeight="1" x14ac:dyDescent="0.25">
      <c r="A30" s="241">
        <v>43477</v>
      </c>
      <c r="B30" s="242">
        <v>190183073</v>
      </c>
      <c r="C30" s="106">
        <v>4</v>
      </c>
      <c r="D30" s="246">
        <v>350175</v>
      </c>
      <c r="E30" s="244">
        <v>190046817</v>
      </c>
      <c r="F30" s="247">
        <v>4</v>
      </c>
      <c r="G30" s="246">
        <v>398300</v>
      </c>
      <c r="H30" s="244"/>
      <c r="I30" s="245"/>
      <c r="J30" s="246"/>
    </row>
    <row r="31" spans="1:10" ht="15.75" customHeight="1" x14ac:dyDescent="0.25">
      <c r="A31" s="241">
        <v>43477</v>
      </c>
      <c r="B31" s="242">
        <v>190183090</v>
      </c>
      <c r="C31" s="106">
        <v>4</v>
      </c>
      <c r="D31" s="246">
        <v>307825</v>
      </c>
      <c r="E31" s="244"/>
      <c r="F31" s="247"/>
      <c r="G31" s="246"/>
      <c r="H31" s="244"/>
      <c r="I31" s="245">
        <v>6218977</v>
      </c>
      <c r="J31" s="246" t="s">
        <v>17</v>
      </c>
    </row>
    <row r="32" spans="1:10" ht="15.75" customHeight="1" x14ac:dyDescent="0.25">
      <c r="A32" s="241">
        <v>43479</v>
      </c>
      <c r="B32" s="242">
        <v>190183167</v>
      </c>
      <c r="C32" s="106">
        <v>8</v>
      </c>
      <c r="D32" s="246">
        <v>724325</v>
      </c>
      <c r="E32" s="244"/>
      <c r="F32" s="247"/>
      <c r="G32" s="246"/>
      <c r="H32" s="244"/>
      <c r="I32" s="245"/>
      <c r="J32" s="246"/>
    </row>
    <row r="33" spans="1:10" ht="15.75" customHeight="1" x14ac:dyDescent="0.25">
      <c r="A33" s="241">
        <v>43479</v>
      </c>
      <c r="B33" s="242">
        <v>190183181</v>
      </c>
      <c r="C33" s="106">
        <v>11</v>
      </c>
      <c r="D33" s="246">
        <v>1165150</v>
      </c>
      <c r="E33" s="244"/>
      <c r="F33" s="247"/>
      <c r="G33" s="246"/>
      <c r="H33" s="244"/>
      <c r="I33" s="245"/>
      <c r="J33" s="246"/>
    </row>
    <row r="34" spans="1:10" ht="15.75" customHeight="1" x14ac:dyDescent="0.25">
      <c r="A34" s="241">
        <v>43480</v>
      </c>
      <c r="B34" s="242">
        <v>190183210</v>
      </c>
      <c r="C34" s="106">
        <v>10</v>
      </c>
      <c r="D34" s="246">
        <v>855838</v>
      </c>
      <c r="E34" s="244">
        <v>190046838</v>
      </c>
      <c r="F34" s="247">
        <v>1</v>
      </c>
      <c r="G34" s="246">
        <v>75513</v>
      </c>
      <c r="H34" s="244"/>
      <c r="I34" s="245"/>
      <c r="J34" s="246"/>
    </row>
    <row r="35" spans="1:10" ht="15.75" customHeight="1" x14ac:dyDescent="0.25">
      <c r="A35" s="241">
        <v>43480</v>
      </c>
      <c r="B35" s="242">
        <v>190183228</v>
      </c>
      <c r="C35" s="106">
        <v>4</v>
      </c>
      <c r="D35" s="246">
        <v>337838</v>
      </c>
      <c r="E35" s="244"/>
      <c r="F35" s="247"/>
      <c r="G35" s="246"/>
      <c r="H35" s="244"/>
      <c r="I35" s="245"/>
      <c r="J35" s="246"/>
    </row>
    <row r="36" spans="1:10" ht="15.75" customHeight="1" x14ac:dyDescent="0.25">
      <c r="A36" s="241">
        <v>43481</v>
      </c>
      <c r="B36" s="242">
        <v>190183255</v>
      </c>
      <c r="C36" s="106">
        <v>4</v>
      </c>
      <c r="D36" s="246">
        <v>308963</v>
      </c>
      <c r="E36" s="244"/>
      <c r="F36" s="247"/>
      <c r="G36" s="246"/>
      <c r="H36" s="244"/>
      <c r="I36" s="245"/>
      <c r="J36" s="246"/>
    </row>
    <row r="37" spans="1:10" ht="15.75" customHeight="1" x14ac:dyDescent="0.25">
      <c r="A37" s="241">
        <v>43481</v>
      </c>
      <c r="B37" s="242">
        <v>190183279</v>
      </c>
      <c r="C37" s="106">
        <v>1</v>
      </c>
      <c r="D37" s="246">
        <v>77613</v>
      </c>
      <c r="E37" s="244"/>
      <c r="F37" s="247"/>
      <c r="G37" s="246"/>
      <c r="H37" s="244"/>
      <c r="I37" s="245"/>
      <c r="J37" s="246"/>
    </row>
    <row r="38" spans="1:10" ht="15.75" customHeight="1" x14ac:dyDescent="0.25">
      <c r="A38" s="241">
        <v>43482</v>
      </c>
      <c r="B38" s="242">
        <v>190183303</v>
      </c>
      <c r="C38" s="106">
        <v>6</v>
      </c>
      <c r="D38" s="246">
        <v>554488</v>
      </c>
      <c r="E38" s="244"/>
      <c r="F38" s="247"/>
      <c r="G38" s="246"/>
      <c r="H38" s="244"/>
      <c r="I38" s="245"/>
      <c r="J38" s="246"/>
    </row>
    <row r="39" spans="1:10" ht="15.75" customHeight="1" x14ac:dyDescent="0.25">
      <c r="A39" s="241">
        <v>43482</v>
      </c>
      <c r="B39" s="242">
        <v>190183320</v>
      </c>
      <c r="C39" s="106">
        <v>3</v>
      </c>
      <c r="D39" s="246">
        <v>207638</v>
      </c>
      <c r="E39" s="244"/>
      <c r="F39" s="247"/>
      <c r="G39" s="246"/>
      <c r="H39" s="244"/>
      <c r="I39" s="245"/>
      <c r="J39" s="246"/>
    </row>
    <row r="40" spans="1:10" ht="15.75" customHeight="1" x14ac:dyDescent="0.25">
      <c r="A40" s="241">
        <v>43483</v>
      </c>
      <c r="B40" s="242">
        <v>190183348</v>
      </c>
      <c r="C40" s="106">
        <v>10</v>
      </c>
      <c r="D40" s="246">
        <v>896175</v>
      </c>
      <c r="E40" s="244"/>
      <c r="F40" s="247"/>
      <c r="G40" s="246"/>
      <c r="H40" s="244"/>
      <c r="I40" s="245"/>
      <c r="J40" s="246"/>
    </row>
    <row r="41" spans="1:10" ht="15.75" customHeight="1" x14ac:dyDescent="0.25">
      <c r="A41" s="241">
        <v>43484</v>
      </c>
      <c r="B41" s="242">
        <v>190183400</v>
      </c>
      <c r="C41" s="106">
        <v>7</v>
      </c>
      <c r="D41" s="246">
        <v>671213</v>
      </c>
      <c r="E41" s="244">
        <v>190046871</v>
      </c>
      <c r="F41" s="247">
        <v>2</v>
      </c>
      <c r="G41" s="246">
        <v>194163</v>
      </c>
      <c r="H41" s="244"/>
      <c r="I41" s="245">
        <v>5529565</v>
      </c>
      <c r="J41" s="246" t="s">
        <v>17</v>
      </c>
    </row>
    <row r="42" spans="1:10" ht="15.75" customHeight="1" x14ac:dyDescent="0.25">
      <c r="A42" s="241">
        <v>43486</v>
      </c>
      <c r="B42" s="242">
        <v>190183479</v>
      </c>
      <c r="C42" s="106">
        <v>14</v>
      </c>
      <c r="D42" s="246">
        <v>1267000</v>
      </c>
      <c r="E42" s="244"/>
      <c r="F42" s="247"/>
      <c r="G42" s="246"/>
      <c r="H42" s="244"/>
      <c r="I42" s="245"/>
      <c r="J42" s="246"/>
    </row>
    <row r="43" spans="1:10" ht="15.75" customHeight="1" x14ac:dyDescent="0.25">
      <c r="A43" s="241">
        <v>43486</v>
      </c>
      <c r="B43" s="242">
        <v>190183496</v>
      </c>
      <c r="C43" s="106">
        <v>8</v>
      </c>
      <c r="D43" s="246">
        <v>816288</v>
      </c>
      <c r="E43" s="244"/>
      <c r="F43" s="247"/>
      <c r="G43" s="246"/>
      <c r="H43" s="244"/>
      <c r="I43" s="245"/>
      <c r="J43" s="246"/>
    </row>
    <row r="44" spans="1:10" ht="15.75" customHeight="1" x14ac:dyDescent="0.25">
      <c r="A44" s="241">
        <v>43487</v>
      </c>
      <c r="B44" s="242">
        <v>190183521</v>
      </c>
      <c r="C44" s="106">
        <v>8</v>
      </c>
      <c r="D44" s="246">
        <v>628075</v>
      </c>
      <c r="E44" s="244"/>
      <c r="F44" s="247"/>
      <c r="G44" s="246"/>
      <c r="H44" s="244"/>
      <c r="I44" s="245"/>
      <c r="J44" s="246"/>
    </row>
    <row r="45" spans="1:10" ht="15.75" customHeight="1" x14ac:dyDescent="0.25">
      <c r="A45" s="241">
        <v>43487</v>
      </c>
      <c r="B45" s="242">
        <v>190183543</v>
      </c>
      <c r="C45" s="106">
        <v>2</v>
      </c>
      <c r="D45" s="246">
        <v>178763</v>
      </c>
      <c r="E45" s="244"/>
      <c r="F45" s="247"/>
      <c r="G45" s="246"/>
      <c r="H45" s="244"/>
      <c r="I45" s="245"/>
      <c r="J45" s="246"/>
    </row>
    <row r="46" spans="1:10" ht="15.75" customHeight="1" x14ac:dyDescent="0.25">
      <c r="A46" s="241">
        <v>43488</v>
      </c>
      <c r="B46" s="242">
        <v>190183579</v>
      </c>
      <c r="C46" s="106">
        <v>10</v>
      </c>
      <c r="D46" s="246">
        <v>862838</v>
      </c>
      <c r="E46" s="244">
        <v>190046914</v>
      </c>
      <c r="F46" s="247">
        <v>2</v>
      </c>
      <c r="G46" s="246">
        <v>159600</v>
      </c>
      <c r="H46" s="244"/>
      <c r="I46" s="245"/>
      <c r="J46" s="246"/>
    </row>
    <row r="47" spans="1:10" ht="15.75" customHeight="1" x14ac:dyDescent="0.25">
      <c r="A47" s="241">
        <v>43488</v>
      </c>
      <c r="B47" s="242">
        <v>190183602</v>
      </c>
      <c r="C47" s="106">
        <v>2</v>
      </c>
      <c r="D47" s="246">
        <v>168000</v>
      </c>
      <c r="E47" s="244"/>
      <c r="F47" s="247"/>
      <c r="G47" s="246"/>
      <c r="H47" s="244"/>
      <c r="I47" s="245"/>
      <c r="J47" s="246"/>
    </row>
    <row r="48" spans="1:10" ht="15.75" customHeight="1" x14ac:dyDescent="0.25">
      <c r="A48" s="241">
        <v>43489</v>
      </c>
      <c r="B48" s="242">
        <v>190183629</v>
      </c>
      <c r="C48" s="106">
        <v>11</v>
      </c>
      <c r="D48" s="246">
        <v>989013</v>
      </c>
      <c r="E48" s="244">
        <v>190046920</v>
      </c>
      <c r="F48" s="247">
        <v>3</v>
      </c>
      <c r="G48" s="246">
        <v>278075</v>
      </c>
      <c r="H48" s="244"/>
      <c r="I48" s="245"/>
      <c r="J48" s="246"/>
    </row>
    <row r="49" spans="1:10" ht="15.75" customHeight="1" x14ac:dyDescent="0.25">
      <c r="A49" s="241">
        <v>43489</v>
      </c>
      <c r="B49" s="242">
        <v>190183650</v>
      </c>
      <c r="C49" s="106">
        <v>2</v>
      </c>
      <c r="D49" s="246">
        <v>172200</v>
      </c>
      <c r="E49" s="244"/>
      <c r="F49" s="247"/>
      <c r="G49" s="246"/>
      <c r="H49" s="244"/>
      <c r="I49" s="245"/>
      <c r="J49" s="246"/>
    </row>
    <row r="50" spans="1:10" ht="15.75" customHeight="1" x14ac:dyDescent="0.25">
      <c r="A50" s="241">
        <v>43490</v>
      </c>
      <c r="B50" s="242">
        <v>190183670</v>
      </c>
      <c r="C50" s="106">
        <v>11</v>
      </c>
      <c r="D50" s="246">
        <v>1001438</v>
      </c>
      <c r="E50" s="244"/>
      <c r="F50" s="247"/>
      <c r="G50" s="246"/>
      <c r="H50" s="244"/>
      <c r="I50" s="245"/>
      <c r="J50" s="246"/>
    </row>
    <row r="51" spans="1:10" ht="15.75" customHeight="1" x14ac:dyDescent="0.25">
      <c r="A51" s="241">
        <v>43490</v>
      </c>
      <c r="B51" s="242">
        <v>190183686</v>
      </c>
      <c r="C51" s="106">
        <v>4</v>
      </c>
      <c r="D51" s="246">
        <v>422888</v>
      </c>
      <c r="E51" s="244"/>
      <c r="F51" s="247"/>
      <c r="G51" s="246"/>
      <c r="H51" s="244"/>
      <c r="I51" s="245"/>
      <c r="J51" s="246"/>
    </row>
    <row r="52" spans="1:10" ht="15.75" customHeight="1" x14ac:dyDescent="0.25">
      <c r="A52" s="241">
        <v>43491</v>
      </c>
      <c r="B52" s="242">
        <v>190183712</v>
      </c>
      <c r="C52" s="106">
        <v>8</v>
      </c>
      <c r="D52" s="246">
        <v>746288</v>
      </c>
      <c r="E52" s="244">
        <v>190046933</v>
      </c>
      <c r="F52" s="247">
        <v>1</v>
      </c>
      <c r="G52" s="246">
        <v>88025</v>
      </c>
      <c r="H52" s="244"/>
      <c r="I52" s="245"/>
      <c r="J52" s="246"/>
    </row>
    <row r="53" spans="1:10" ht="15.75" customHeight="1" x14ac:dyDescent="0.25">
      <c r="A53" s="241">
        <v>43491</v>
      </c>
      <c r="B53" s="242">
        <v>190183723</v>
      </c>
      <c r="C53" s="106">
        <v>1</v>
      </c>
      <c r="D53" s="246">
        <v>120750</v>
      </c>
      <c r="E53" s="244"/>
      <c r="F53" s="247"/>
      <c r="G53" s="246"/>
      <c r="H53" s="244"/>
      <c r="I53" s="245">
        <v>6847841</v>
      </c>
      <c r="J53" s="246" t="s">
        <v>17</v>
      </c>
    </row>
    <row r="54" spans="1:10" ht="15.75" customHeight="1" x14ac:dyDescent="0.25">
      <c r="A54" s="241">
        <v>43493</v>
      </c>
      <c r="B54" s="242">
        <v>190183788</v>
      </c>
      <c r="C54" s="106">
        <v>13</v>
      </c>
      <c r="D54" s="246">
        <v>1104075</v>
      </c>
      <c r="E54" s="244"/>
      <c r="F54" s="247"/>
      <c r="G54" s="246"/>
      <c r="H54" s="244"/>
      <c r="I54" s="245"/>
      <c r="J54" s="246"/>
    </row>
    <row r="55" spans="1:10" ht="15.75" customHeight="1" x14ac:dyDescent="0.25">
      <c r="A55" s="241">
        <v>43493</v>
      </c>
      <c r="B55" s="242">
        <v>190183810</v>
      </c>
      <c r="C55" s="106">
        <v>6</v>
      </c>
      <c r="D55" s="246">
        <v>527975</v>
      </c>
      <c r="E55" s="244"/>
      <c r="F55" s="247"/>
      <c r="G55" s="246"/>
      <c r="H55" s="244"/>
      <c r="I55" s="245"/>
      <c r="J55" s="246"/>
    </row>
    <row r="56" spans="1:10" ht="15.75" customHeight="1" x14ac:dyDescent="0.25">
      <c r="A56" s="241">
        <v>43494</v>
      </c>
      <c r="B56" s="242">
        <v>19000019</v>
      </c>
      <c r="C56" s="106">
        <v>10</v>
      </c>
      <c r="D56" s="246">
        <v>859342</v>
      </c>
      <c r="E56" s="244"/>
      <c r="F56" s="247"/>
      <c r="G56" s="246"/>
      <c r="H56" s="244"/>
      <c r="I56" s="245"/>
      <c r="J56" s="246"/>
    </row>
    <row r="57" spans="1:10" ht="15.75" customHeight="1" x14ac:dyDescent="0.25">
      <c r="A57" s="241">
        <v>43494</v>
      </c>
      <c r="B57" s="242">
        <v>19000031</v>
      </c>
      <c r="C57" s="106">
        <v>3</v>
      </c>
      <c r="D57" s="246">
        <v>227239</v>
      </c>
      <c r="E57" s="244"/>
      <c r="F57" s="247"/>
      <c r="G57" s="246"/>
      <c r="H57" s="244"/>
      <c r="I57" s="245"/>
      <c r="J57" s="246"/>
    </row>
    <row r="58" spans="1:10" ht="15.75" customHeight="1" x14ac:dyDescent="0.25">
      <c r="A58" s="241">
        <v>43495</v>
      </c>
      <c r="B58" s="242">
        <v>19000064</v>
      </c>
      <c r="C58" s="106">
        <v>2</v>
      </c>
      <c r="D58" s="246">
        <v>177100</v>
      </c>
      <c r="E58" s="244"/>
      <c r="F58" s="247"/>
      <c r="G58" s="246"/>
      <c r="H58" s="244"/>
      <c r="I58" s="245"/>
      <c r="J58" s="246"/>
    </row>
    <row r="59" spans="1:10" ht="15.75" customHeight="1" x14ac:dyDescent="0.25">
      <c r="A59" s="241">
        <v>43495</v>
      </c>
      <c r="B59" s="242">
        <v>19000081</v>
      </c>
      <c r="C59" s="106">
        <v>3</v>
      </c>
      <c r="D59" s="246">
        <v>307301</v>
      </c>
      <c r="E59" s="244"/>
      <c r="F59" s="247"/>
      <c r="G59" s="246"/>
      <c r="H59" s="244"/>
      <c r="I59" s="245"/>
      <c r="J59" s="246"/>
    </row>
    <row r="60" spans="1:10" ht="15.75" customHeight="1" x14ac:dyDescent="0.25">
      <c r="A60" s="241">
        <v>43496</v>
      </c>
      <c r="B60" s="242">
        <v>19000103</v>
      </c>
      <c r="C60" s="106">
        <v>6</v>
      </c>
      <c r="D60" s="246">
        <v>505665</v>
      </c>
      <c r="E60" s="244" t="s">
        <v>230</v>
      </c>
      <c r="F60" s="247">
        <v>1</v>
      </c>
      <c r="G60" s="246">
        <v>75600</v>
      </c>
      <c r="H60" s="244"/>
      <c r="I60" s="245"/>
      <c r="J60" s="246"/>
    </row>
    <row r="61" spans="1:10" ht="15.75" customHeight="1" x14ac:dyDescent="0.25">
      <c r="A61" s="241">
        <v>43496</v>
      </c>
      <c r="B61" s="242">
        <v>19000123</v>
      </c>
      <c r="C61" s="106">
        <v>1</v>
      </c>
      <c r="D61" s="246">
        <v>92050</v>
      </c>
      <c r="E61" s="244"/>
      <c r="F61" s="247"/>
      <c r="G61" s="246"/>
      <c r="H61" s="244"/>
      <c r="I61" s="245"/>
      <c r="J61" s="246"/>
    </row>
    <row r="62" spans="1:10" ht="15.75" customHeight="1" x14ac:dyDescent="0.25">
      <c r="A62" s="241">
        <v>43497</v>
      </c>
      <c r="B62" s="242">
        <v>19000150</v>
      </c>
      <c r="C62" s="106">
        <v>6</v>
      </c>
      <c r="D62" s="246">
        <v>485976</v>
      </c>
      <c r="E62" s="244"/>
      <c r="F62" s="247"/>
      <c r="G62" s="246"/>
      <c r="H62" s="244"/>
      <c r="I62" s="245"/>
      <c r="J62" s="246"/>
    </row>
    <row r="63" spans="1:10" ht="15.75" customHeight="1" x14ac:dyDescent="0.25">
      <c r="A63" s="241">
        <v>43498</v>
      </c>
      <c r="B63" s="242">
        <v>19000204</v>
      </c>
      <c r="C63" s="106">
        <v>9</v>
      </c>
      <c r="D63" s="246">
        <v>785228</v>
      </c>
      <c r="E63" s="244" t="s">
        <v>234</v>
      </c>
      <c r="F63" s="247">
        <v>1</v>
      </c>
      <c r="G63" s="246">
        <v>76038</v>
      </c>
      <c r="H63" s="244"/>
      <c r="I63" s="245"/>
      <c r="J63" s="246"/>
    </row>
    <row r="64" spans="1:10" ht="15.75" customHeight="1" x14ac:dyDescent="0.25">
      <c r="A64" s="241">
        <v>43498</v>
      </c>
      <c r="B64" s="242">
        <v>19000220</v>
      </c>
      <c r="C64" s="106">
        <v>6</v>
      </c>
      <c r="D64" s="246">
        <v>505139</v>
      </c>
      <c r="E64" s="244"/>
      <c r="F64" s="247"/>
      <c r="G64" s="246"/>
      <c r="H64" s="244"/>
      <c r="I64" s="245">
        <v>5425452</v>
      </c>
      <c r="J64" s="246" t="s">
        <v>17</v>
      </c>
    </row>
    <row r="65" spans="1:10" ht="15.75" customHeight="1" x14ac:dyDescent="0.25">
      <c r="A65" s="241">
        <v>43500</v>
      </c>
      <c r="B65" s="242">
        <v>19000293</v>
      </c>
      <c r="C65" s="106">
        <v>9</v>
      </c>
      <c r="D65" s="246">
        <v>805178</v>
      </c>
      <c r="E65" s="244"/>
      <c r="F65" s="247"/>
      <c r="G65" s="246"/>
      <c r="H65" s="244"/>
      <c r="I65" s="245"/>
      <c r="J65" s="246"/>
    </row>
    <row r="66" spans="1:10" ht="15.75" customHeight="1" x14ac:dyDescent="0.25">
      <c r="A66" s="241">
        <v>43500</v>
      </c>
      <c r="B66" s="242">
        <v>19000319</v>
      </c>
      <c r="C66" s="106">
        <v>1</v>
      </c>
      <c r="D66" s="246">
        <v>92050</v>
      </c>
      <c r="E66" s="244"/>
      <c r="F66" s="247"/>
      <c r="G66" s="246"/>
      <c r="H66" s="244"/>
      <c r="I66" s="245"/>
      <c r="J66" s="246"/>
    </row>
    <row r="67" spans="1:10" ht="15.75" customHeight="1" x14ac:dyDescent="0.25">
      <c r="A67" s="241">
        <v>43502</v>
      </c>
      <c r="B67" s="242">
        <v>19000392</v>
      </c>
      <c r="C67" s="106">
        <v>8</v>
      </c>
      <c r="D67" s="246">
        <v>689240</v>
      </c>
      <c r="E67" s="244" t="s">
        <v>236</v>
      </c>
      <c r="F67" s="247">
        <v>1</v>
      </c>
      <c r="G67" s="246">
        <v>86013</v>
      </c>
      <c r="H67" s="244"/>
      <c r="I67" s="245"/>
      <c r="J67" s="246"/>
    </row>
    <row r="68" spans="1:10" ht="15.75" customHeight="1" x14ac:dyDescent="0.25">
      <c r="A68" s="241">
        <v>43502</v>
      </c>
      <c r="B68" s="242">
        <v>19000419</v>
      </c>
      <c r="C68" s="106">
        <v>6</v>
      </c>
      <c r="D68" s="246">
        <v>534102</v>
      </c>
      <c r="E68" s="244"/>
      <c r="F68" s="247"/>
      <c r="G68" s="246"/>
      <c r="H68" s="244"/>
      <c r="I68" s="245"/>
      <c r="J68" s="246"/>
    </row>
    <row r="69" spans="1:10" ht="15.75" customHeight="1" x14ac:dyDescent="0.25">
      <c r="A69" s="241">
        <v>43503</v>
      </c>
      <c r="B69" s="242">
        <v>19000449</v>
      </c>
      <c r="C69" s="106">
        <v>8</v>
      </c>
      <c r="D69" s="246">
        <v>659490</v>
      </c>
      <c r="E69" s="244"/>
      <c r="F69" s="247"/>
      <c r="G69" s="246"/>
      <c r="H69" s="244"/>
      <c r="I69" s="245"/>
      <c r="J69" s="246"/>
    </row>
    <row r="70" spans="1:10" ht="15.75" customHeight="1" x14ac:dyDescent="0.25">
      <c r="A70" s="241">
        <v>43504</v>
      </c>
      <c r="B70" s="242">
        <v>19000496</v>
      </c>
      <c r="C70" s="106">
        <v>4</v>
      </c>
      <c r="D70" s="246">
        <v>409851</v>
      </c>
      <c r="E70" s="244"/>
      <c r="F70" s="247"/>
      <c r="G70" s="246"/>
      <c r="H70" s="244"/>
      <c r="I70" s="245"/>
      <c r="J70" s="246"/>
    </row>
    <row r="71" spans="1:10" ht="15.75" customHeight="1" x14ac:dyDescent="0.25">
      <c r="A71" s="241">
        <v>43504</v>
      </c>
      <c r="B71" s="242">
        <v>19000508</v>
      </c>
      <c r="C71" s="106">
        <v>3</v>
      </c>
      <c r="D71" s="246">
        <v>300651</v>
      </c>
      <c r="E71" s="244"/>
      <c r="F71" s="247"/>
      <c r="G71" s="246"/>
      <c r="H71" s="244"/>
      <c r="I71" s="245"/>
      <c r="J71" s="246"/>
    </row>
    <row r="72" spans="1:10" ht="15.75" customHeight="1" x14ac:dyDescent="0.25">
      <c r="A72" s="241">
        <v>43504</v>
      </c>
      <c r="B72" s="242">
        <v>19000509</v>
      </c>
      <c r="C72" s="106">
        <v>1</v>
      </c>
      <c r="D72" s="246">
        <v>92050</v>
      </c>
      <c r="E72" s="244"/>
      <c r="F72" s="247"/>
      <c r="G72" s="246"/>
      <c r="H72" s="244"/>
      <c r="I72" s="245"/>
      <c r="J72" s="246"/>
    </row>
    <row r="73" spans="1:10" ht="15.75" customHeight="1" x14ac:dyDescent="0.25">
      <c r="A73" s="241">
        <v>43505</v>
      </c>
      <c r="B73" s="242">
        <v>19000552</v>
      </c>
      <c r="C73" s="106">
        <v>5</v>
      </c>
      <c r="D73" s="246">
        <v>488776</v>
      </c>
      <c r="E73" s="244"/>
      <c r="F73" s="247"/>
      <c r="G73" s="246"/>
      <c r="H73" s="244"/>
      <c r="I73" s="245"/>
      <c r="J73" s="246"/>
    </row>
    <row r="74" spans="1:10" ht="15.75" customHeight="1" x14ac:dyDescent="0.25">
      <c r="A74" s="241">
        <v>43505</v>
      </c>
      <c r="B74" s="242">
        <v>19000562</v>
      </c>
      <c r="C74" s="106">
        <v>1</v>
      </c>
      <c r="D74" s="246">
        <v>113575</v>
      </c>
      <c r="E74" s="244"/>
      <c r="F74" s="247"/>
      <c r="G74" s="246"/>
      <c r="H74" s="244"/>
      <c r="I74" s="245">
        <v>4098950</v>
      </c>
      <c r="J74" s="246" t="s">
        <v>17</v>
      </c>
    </row>
    <row r="75" spans="1:10" ht="15.75" customHeight="1" x14ac:dyDescent="0.25">
      <c r="A75" s="241">
        <v>43507</v>
      </c>
      <c r="B75" s="242">
        <v>19000655</v>
      </c>
      <c r="C75" s="106">
        <v>12</v>
      </c>
      <c r="D75" s="246">
        <v>1084041</v>
      </c>
      <c r="E75" s="244"/>
      <c r="F75" s="247"/>
      <c r="G75" s="246"/>
      <c r="H75" s="244"/>
      <c r="I75" s="245"/>
      <c r="J75" s="246"/>
    </row>
    <row r="76" spans="1:10" ht="15.75" customHeight="1" x14ac:dyDescent="0.25">
      <c r="A76" s="241">
        <v>43507</v>
      </c>
      <c r="B76" s="242">
        <v>19000672</v>
      </c>
      <c r="C76" s="106">
        <v>1</v>
      </c>
      <c r="D76" s="246">
        <v>113575</v>
      </c>
      <c r="E76" s="244" t="s">
        <v>243</v>
      </c>
      <c r="F76" s="247">
        <v>1</v>
      </c>
      <c r="G76" s="246">
        <v>86013</v>
      </c>
      <c r="H76" s="244"/>
      <c r="I76" s="245"/>
      <c r="J76" s="246"/>
    </row>
    <row r="77" spans="1:10" ht="15.75" customHeight="1" x14ac:dyDescent="0.25">
      <c r="A77" s="241">
        <v>43507</v>
      </c>
      <c r="B77" s="242">
        <v>19000677</v>
      </c>
      <c r="C77" s="106">
        <v>2</v>
      </c>
      <c r="D77" s="246">
        <v>190488</v>
      </c>
      <c r="E77" s="244"/>
      <c r="F77" s="247"/>
      <c r="G77" s="246"/>
      <c r="H77" s="244"/>
      <c r="I77" s="245"/>
      <c r="J77" s="246"/>
    </row>
    <row r="78" spans="1:10" ht="15.75" customHeight="1" x14ac:dyDescent="0.25">
      <c r="A78" s="241">
        <v>43508</v>
      </c>
      <c r="B78" s="242">
        <v>19000714</v>
      </c>
      <c r="C78" s="106">
        <v>2</v>
      </c>
      <c r="D78" s="246">
        <v>176138</v>
      </c>
      <c r="E78" s="244"/>
      <c r="F78" s="247"/>
      <c r="G78" s="246"/>
      <c r="H78" s="244"/>
      <c r="I78" s="245"/>
      <c r="J78" s="246"/>
    </row>
    <row r="79" spans="1:10" ht="15.75" customHeight="1" x14ac:dyDescent="0.25">
      <c r="A79" s="241">
        <v>43508</v>
      </c>
      <c r="B79" s="242">
        <v>19000734</v>
      </c>
      <c r="C79" s="106">
        <v>10</v>
      </c>
      <c r="D79" s="246">
        <v>884541</v>
      </c>
      <c r="E79" s="244"/>
      <c r="F79" s="247"/>
      <c r="G79" s="246"/>
      <c r="H79" s="244"/>
      <c r="I79" s="245"/>
      <c r="J79" s="246"/>
    </row>
    <row r="80" spans="1:10" ht="15.75" customHeight="1" x14ac:dyDescent="0.25">
      <c r="A80" s="241">
        <v>43509</v>
      </c>
      <c r="B80" s="242">
        <v>19000768</v>
      </c>
      <c r="C80" s="106">
        <v>7</v>
      </c>
      <c r="D80" s="246">
        <v>676114</v>
      </c>
      <c r="E80" s="244" t="s">
        <v>246</v>
      </c>
      <c r="F80" s="247">
        <v>4</v>
      </c>
      <c r="G80" s="246">
        <v>375726</v>
      </c>
      <c r="H80" s="244"/>
      <c r="I80" s="245"/>
      <c r="J80" s="246"/>
    </row>
    <row r="81" spans="1:10" ht="15.75" customHeight="1" x14ac:dyDescent="0.25">
      <c r="A81" s="241">
        <v>43509</v>
      </c>
      <c r="B81" s="242">
        <v>19000786</v>
      </c>
      <c r="C81" s="106">
        <v>1</v>
      </c>
      <c r="D81" s="246">
        <v>92050</v>
      </c>
      <c r="E81" s="244"/>
      <c r="F81" s="247"/>
      <c r="G81" s="246"/>
      <c r="H81" s="244"/>
      <c r="I81" s="245"/>
      <c r="J81" s="246"/>
    </row>
    <row r="82" spans="1:10" ht="15.75" customHeight="1" x14ac:dyDescent="0.25">
      <c r="A82" s="241">
        <v>43510</v>
      </c>
      <c r="B82" s="242">
        <v>19000827</v>
      </c>
      <c r="C82" s="106">
        <v>6</v>
      </c>
      <c r="D82" s="246">
        <v>588352</v>
      </c>
      <c r="E82" s="244"/>
      <c r="F82" s="247"/>
      <c r="G82" s="246"/>
      <c r="H82" s="244"/>
      <c r="I82" s="245"/>
      <c r="J82" s="246"/>
    </row>
    <row r="83" spans="1:10" ht="15.75" customHeight="1" x14ac:dyDescent="0.25">
      <c r="A83" s="241">
        <v>43510</v>
      </c>
      <c r="B83" s="242">
        <v>19000843</v>
      </c>
      <c r="C83" s="106">
        <v>1</v>
      </c>
      <c r="D83" s="246">
        <v>75513</v>
      </c>
      <c r="E83" s="244"/>
      <c r="F83" s="247"/>
      <c r="G83" s="246"/>
      <c r="H83" s="244"/>
      <c r="I83" s="245"/>
      <c r="J83" s="246"/>
    </row>
    <row r="84" spans="1:10" ht="15.75" customHeight="1" x14ac:dyDescent="0.25">
      <c r="A84" s="241">
        <v>43511</v>
      </c>
      <c r="B84" s="242">
        <v>19000877</v>
      </c>
      <c r="C84" s="106">
        <v>8</v>
      </c>
      <c r="D84" s="246">
        <v>734040</v>
      </c>
      <c r="E84" s="244"/>
      <c r="F84" s="247"/>
      <c r="G84" s="246"/>
      <c r="H84" s="244"/>
      <c r="I84" s="245"/>
      <c r="J84" s="246"/>
    </row>
    <row r="85" spans="1:10" ht="15.75" customHeight="1" x14ac:dyDescent="0.25">
      <c r="A85" s="241">
        <v>43511</v>
      </c>
      <c r="B85" s="242">
        <v>19000892</v>
      </c>
      <c r="C85" s="106">
        <v>1</v>
      </c>
      <c r="D85" s="246">
        <v>86013</v>
      </c>
      <c r="E85" s="244"/>
      <c r="F85" s="247"/>
      <c r="G85" s="246"/>
      <c r="H85" s="244"/>
      <c r="I85" s="245"/>
      <c r="J85" s="246"/>
    </row>
    <row r="86" spans="1:10" ht="15.75" customHeight="1" x14ac:dyDescent="0.25">
      <c r="A86" s="241">
        <v>43512</v>
      </c>
      <c r="B86" s="242">
        <v>19000946</v>
      </c>
      <c r="C86" s="106">
        <v>2</v>
      </c>
      <c r="D86" s="246">
        <v>161526</v>
      </c>
      <c r="E86" s="244" t="s">
        <v>253</v>
      </c>
      <c r="F86" s="247">
        <v>3</v>
      </c>
      <c r="G86" s="246">
        <v>272913</v>
      </c>
      <c r="H86" s="244"/>
      <c r="I86" s="245"/>
      <c r="J86" s="246"/>
    </row>
    <row r="87" spans="1:10" ht="15.75" customHeight="1" x14ac:dyDescent="0.25">
      <c r="A87" s="241">
        <v>43512</v>
      </c>
      <c r="B87" s="242">
        <v>19000964</v>
      </c>
      <c r="C87" s="106">
        <v>2</v>
      </c>
      <c r="D87" s="246">
        <v>196088</v>
      </c>
      <c r="E87" s="244"/>
      <c r="F87" s="247"/>
      <c r="G87" s="246"/>
      <c r="H87" s="244"/>
      <c r="I87" s="245">
        <v>4323827</v>
      </c>
      <c r="J87" s="246" t="s">
        <v>17</v>
      </c>
    </row>
    <row r="88" spans="1:10" ht="15.75" customHeight="1" x14ac:dyDescent="0.25">
      <c r="A88" s="241">
        <v>43514</v>
      </c>
      <c r="B88" s="242">
        <v>19001070</v>
      </c>
      <c r="C88" s="106">
        <v>10</v>
      </c>
      <c r="D88" s="246">
        <v>949110</v>
      </c>
      <c r="E88" s="244"/>
      <c r="F88" s="247"/>
      <c r="G88" s="246"/>
      <c r="H88" s="244"/>
      <c r="I88" s="245"/>
      <c r="J88" s="246"/>
    </row>
    <row r="89" spans="1:10" ht="15.75" customHeight="1" x14ac:dyDescent="0.25">
      <c r="A89" s="241">
        <v>43514</v>
      </c>
      <c r="B89" s="242">
        <v>19001092</v>
      </c>
      <c r="C89" s="106">
        <v>1</v>
      </c>
      <c r="D89" s="246">
        <v>82025</v>
      </c>
      <c r="E89" s="244"/>
      <c r="F89" s="247"/>
      <c r="G89" s="246"/>
      <c r="H89" s="244"/>
      <c r="I89" s="245"/>
      <c r="J89" s="246"/>
    </row>
    <row r="90" spans="1:10" ht="15.75" customHeight="1" x14ac:dyDescent="0.25">
      <c r="A90" s="241">
        <v>43515</v>
      </c>
      <c r="B90" s="242">
        <v>19001132</v>
      </c>
      <c r="C90" s="106">
        <v>7</v>
      </c>
      <c r="D90" s="246">
        <v>718590</v>
      </c>
      <c r="E90" s="244"/>
      <c r="F90" s="247"/>
      <c r="G90" s="246"/>
      <c r="H90" s="244"/>
      <c r="I90" s="245"/>
      <c r="J90" s="246"/>
    </row>
    <row r="91" spans="1:10" ht="15.75" customHeight="1" x14ac:dyDescent="0.25">
      <c r="A91" s="241">
        <v>43515</v>
      </c>
      <c r="B91" s="242">
        <v>19001148</v>
      </c>
      <c r="C91" s="106">
        <v>3</v>
      </c>
      <c r="D91" s="246">
        <v>364990</v>
      </c>
      <c r="E91" s="244"/>
      <c r="F91" s="293"/>
      <c r="G91" s="246"/>
      <c r="H91" s="244"/>
      <c r="I91" s="245"/>
      <c r="J91" s="246"/>
    </row>
    <row r="92" spans="1:10" ht="15.75" customHeight="1" x14ac:dyDescent="0.25">
      <c r="A92" s="241">
        <v>43516</v>
      </c>
      <c r="B92" s="242">
        <v>19001199</v>
      </c>
      <c r="C92" s="106">
        <v>9</v>
      </c>
      <c r="D92" s="246">
        <v>920875</v>
      </c>
      <c r="E92" s="247" t="s">
        <v>257</v>
      </c>
      <c r="F92" s="247">
        <v>3</v>
      </c>
      <c r="G92" s="246">
        <v>287130</v>
      </c>
      <c r="H92" s="244"/>
      <c r="I92" s="245"/>
      <c r="J92" s="246"/>
    </row>
    <row r="93" spans="1:10" ht="15.75" customHeight="1" x14ac:dyDescent="0.25">
      <c r="A93" s="241">
        <v>43516</v>
      </c>
      <c r="B93" s="242">
        <v>19001210</v>
      </c>
      <c r="C93" s="106">
        <v>4</v>
      </c>
      <c r="D93" s="246">
        <v>431545</v>
      </c>
      <c r="E93" s="244"/>
      <c r="F93" s="247"/>
      <c r="G93" s="246"/>
      <c r="H93" s="244"/>
      <c r="I93" s="245"/>
      <c r="J93" s="246"/>
    </row>
    <row r="94" spans="1:10" ht="15.75" customHeight="1" x14ac:dyDescent="0.25">
      <c r="A94" s="241">
        <v>43517</v>
      </c>
      <c r="B94" s="242">
        <v>19001248</v>
      </c>
      <c r="C94" s="106">
        <v>6</v>
      </c>
      <c r="D94" s="246">
        <v>563465</v>
      </c>
      <c r="E94" s="244"/>
      <c r="F94" s="247"/>
      <c r="G94" s="246"/>
      <c r="H94" s="244"/>
      <c r="I94" s="245"/>
      <c r="J94" s="246"/>
    </row>
    <row r="95" spans="1:10" ht="15.75" customHeight="1" x14ac:dyDescent="0.25">
      <c r="A95" s="241">
        <v>43517</v>
      </c>
      <c r="B95" s="242">
        <v>19001267</v>
      </c>
      <c r="C95" s="106">
        <v>2</v>
      </c>
      <c r="D95" s="246">
        <v>214370</v>
      </c>
      <c r="E95" s="244"/>
      <c r="F95" s="247"/>
      <c r="G95" s="246"/>
      <c r="H95" s="244"/>
      <c r="I95" s="245"/>
      <c r="J95" s="246"/>
    </row>
    <row r="96" spans="1:10" ht="15.75" customHeight="1" x14ac:dyDescent="0.25">
      <c r="A96" s="241">
        <v>43518</v>
      </c>
      <c r="B96" s="242">
        <v>19001301</v>
      </c>
      <c r="C96" s="106">
        <v>7</v>
      </c>
      <c r="D96" s="246">
        <v>663935</v>
      </c>
      <c r="E96" s="244" t="s">
        <v>264</v>
      </c>
      <c r="F96" s="247">
        <v>4</v>
      </c>
      <c r="G96" s="246">
        <v>454070</v>
      </c>
      <c r="H96" s="244"/>
      <c r="I96" s="245"/>
      <c r="J96" s="246"/>
    </row>
    <row r="97" spans="1:10" ht="15.75" customHeight="1" x14ac:dyDescent="0.25">
      <c r="A97" s="241">
        <v>43518</v>
      </c>
      <c r="B97" s="242">
        <v>19001313</v>
      </c>
      <c r="C97" s="106">
        <v>4</v>
      </c>
      <c r="D97" s="246">
        <v>413780</v>
      </c>
      <c r="E97" s="244"/>
      <c r="F97" s="247"/>
      <c r="G97" s="246"/>
      <c r="H97" s="244"/>
      <c r="I97" s="245"/>
      <c r="J97" s="246"/>
    </row>
    <row r="98" spans="1:10" ht="15.75" customHeight="1" x14ac:dyDescent="0.25">
      <c r="A98" s="241">
        <v>43519</v>
      </c>
      <c r="B98" s="242">
        <v>19001350</v>
      </c>
      <c r="C98" s="106">
        <v>11</v>
      </c>
      <c r="D98" s="246">
        <v>985660</v>
      </c>
      <c r="E98" s="244"/>
      <c r="F98" s="247"/>
      <c r="G98" s="246"/>
      <c r="H98" s="244"/>
      <c r="I98" s="245"/>
      <c r="J98" s="246"/>
    </row>
    <row r="99" spans="1:10" ht="15.75" customHeight="1" x14ac:dyDescent="0.25">
      <c r="A99" s="241">
        <v>43519</v>
      </c>
      <c r="B99" s="242">
        <v>19001365</v>
      </c>
      <c r="C99" s="106">
        <v>2</v>
      </c>
      <c r="D99" s="246">
        <v>202130</v>
      </c>
      <c r="E99" s="244"/>
      <c r="F99" s="247"/>
      <c r="G99" s="246"/>
      <c r="H99" s="244"/>
      <c r="I99" s="245">
        <v>5769275</v>
      </c>
      <c r="J99" s="246" t="s">
        <v>17</v>
      </c>
    </row>
    <row r="100" spans="1:10" ht="15.75" customHeight="1" x14ac:dyDescent="0.25">
      <c r="A100" s="241">
        <v>43521</v>
      </c>
      <c r="B100" s="242">
        <v>19001476</v>
      </c>
      <c r="C100" s="106">
        <v>7</v>
      </c>
      <c r="D100" s="246">
        <v>519860</v>
      </c>
      <c r="E100" s="244"/>
      <c r="F100" s="247"/>
      <c r="G100" s="246"/>
      <c r="H100" s="244"/>
      <c r="I100" s="245"/>
      <c r="J100" s="246"/>
    </row>
    <row r="101" spans="1:10" ht="15.75" customHeight="1" x14ac:dyDescent="0.25">
      <c r="A101" s="241">
        <v>43521</v>
      </c>
      <c r="B101" s="242">
        <v>19001506</v>
      </c>
      <c r="C101" s="106">
        <v>6</v>
      </c>
      <c r="D101" s="246">
        <v>761260</v>
      </c>
      <c r="E101" s="244"/>
      <c r="F101" s="247"/>
      <c r="G101" s="246"/>
      <c r="H101" s="244"/>
      <c r="I101" s="245"/>
      <c r="J101" s="246"/>
    </row>
    <row r="102" spans="1:10" ht="15.75" customHeight="1" x14ac:dyDescent="0.25">
      <c r="A102" s="241">
        <v>43522</v>
      </c>
      <c r="B102" s="242">
        <v>19001552</v>
      </c>
      <c r="C102" s="106">
        <v>11</v>
      </c>
      <c r="D102" s="246">
        <v>1042550</v>
      </c>
      <c r="E102" s="244" t="s">
        <v>269</v>
      </c>
      <c r="F102" s="247">
        <v>1</v>
      </c>
      <c r="G102" s="246">
        <v>88060</v>
      </c>
      <c r="H102" s="244"/>
      <c r="I102" s="245"/>
      <c r="J102" s="246"/>
    </row>
    <row r="103" spans="1:10" ht="15.75" customHeight="1" x14ac:dyDescent="0.25">
      <c r="A103" s="241">
        <v>43522</v>
      </c>
      <c r="B103" s="242">
        <v>19001569</v>
      </c>
      <c r="C103" s="106">
        <v>1</v>
      </c>
      <c r="D103" s="246">
        <v>81600</v>
      </c>
      <c r="E103" s="244"/>
      <c r="F103" s="247"/>
      <c r="G103" s="246"/>
      <c r="H103" s="244"/>
      <c r="I103" s="245"/>
      <c r="J103" s="246"/>
    </row>
    <row r="104" spans="1:10" ht="15.75" customHeight="1" x14ac:dyDescent="0.25">
      <c r="A104" s="241">
        <v>43523</v>
      </c>
      <c r="B104" s="242">
        <v>19001607</v>
      </c>
      <c r="C104" s="106">
        <v>9</v>
      </c>
      <c r="D104" s="246">
        <v>753610</v>
      </c>
      <c r="E104" s="244" t="s">
        <v>272</v>
      </c>
      <c r="F104" s="247">
        <v>2</v>
      </c>
      <c r="G104" s="246">
        <v>332350</v>
      </c>
      <c r="H104" s="244"/>
      <c r="I104" s="245"/>
      <c r="J104" s="246"/>
    </row>
    <row r="105" spans="1:10" ht="15.75" customHeight="1" x14ac:dyDescent="0.25">
      <c r="A105" s="241">
        <v>43523</v>
      </c>
      <c r="B105" s="242">
        <v>19001627</v>
      </c>
      <c r="C105" s="106">
        <v>3</v>
      </c>
      <c r="D105" s="246">
        <v>378243</v>
      </c>
      <c r="E105" s="244"/>
      <c r="F105" s="247"/>
      <c r="G105" s="246"/>
      <c r="H105" s="244"/>
      <c r="I105" s="245"/>
      <c r="J105" s="246"/>
    </row>
    <row r="106" spans="1:10" ht="15.75" customHeight="1" x14ac:dyDescent="0.25">
      <c r="A106" s="241">
        <v>43524</v>
      </c>
      <c r="B106" s="242">
        <v>19001667</v>
      </c>
      <c r="C106" s="106">
        <v>5</v>
      </c>
      <c r="D106" s="246">
        <v>580975</v>
      </c>
      <c r="E106" s="244" t="s">
        <v>274</v>
      </c>
      <c r="F106" s="247">
        <v>2</v>
      </c>
      <c r="G106" s="246">
        <v>247768</v>
      </c>
      <c r="H106" s="244"/>
      <c r="I106" s="245"/>
      <c r="J106" s="246"/>
    </row>
    <row r="107" spans="1:10" ht="15.75" customHeight="1" x14ac:dyDescent="0.25">
      <c r="A107" s="241">
        <v>43524</v>
      </c>
      <c r="B107" s="242">
        <v>19001705</v>
      </c>
      <c r="C107" s="106">
        <v>1</v>
      </c>
      <c r="D107" s="246">
        <v>95030</v>
      </c>
      <c r="E107" s="244"/>
      <c r="F107" s="247"/>
      <c r="G107" s="246"/>
      <c r="H107" s="244"/>
      <c r="I107" s="245"/>
      <c r="J107" s="246"/>
    </row>
    <row r="108" spans="1:10" ht="15.75" customHeight="1" x14ac:dyDescent="0.25">
      <c r="A108" s="241">
        <v>43525</v>
      </c>
      <c r="B108" s="242">
        <v>19001740</v>
      </c>
      <c r="C108" s="106">
        <v>7</v>
      </c>
      <c r="D108" s="246">
        <v>700315</v>
      </c>
      <c r="E108" s="244" t="s">
        <v>276</v>
      </c>
      <c r="F108" s="247">
        <v>2</v>
      </c>
      <c r="G108" s="246">
        <v>198050</v>
      </c>
      <c r="H108" s="244"/>
      <c r="I108" s="245"/>
      <c r="J108" s="246"/>
    </row>
    <row r="109" spans="1:10" ht="15.75" customHeight="1" x14ac:dyDescent="0.25">
      <c r="A109" s="241">
        <v>43525</v>
      </c>
      <c r="B109" s="242">
        <v>19001753</v>
      </c>
      <c r="C109" s="106">
        <v>1</v>
      </c>
      <c r="D109" s="246">
        <v>100980</v>
      </c>
      <c r="E109" s="244"/>
      <c r="F109" s="247"/>
      <c r="G109" s="246"/>
      <c r="H109" s="244"/>
      <c r="I109" s="245"/>
      <c r="J109" s="246"/>
    </row>
    <row r="110" spans="1:10" ht="15.75" customHeight="1" x14ac:dyDescent="0.25">
      <c r="A110" s="241">
        <v>43525</v>
      </c>
      <c r="B110" s="242">
        <v>19001756</v>
      </c>
      <c r="C110" s="106">
        <v>1</v>
      </c>
      <c r="D110" s="246">
        <v>145688</v>
      </c>
      <c r="E110" s="244"/>
      <c r="F110" s="247"/>
      <c r="G110" s="246"/>
      <c r="H110" s="244"/>
      <c r="I110" s="245"/>
      <c r="J110" s="246"/>
    </row>
    <row r="111" spans="1:10" ht="15.75" customHeight="1" x14ac:dyDescent="0.25">
      <c r="A111" s="241">
        <v>43526</v>
      </c>
      <c r="B111" s="242">
        <v>19001790</v>
      </c>
      <c r="C111" s="106">
        <v>10</v>
      </c>
      <c r="D111" s="246">
        <v>890120</v>
      </c>
      <c r="E111" s="244"/>
      <c r="F111" s="247"/>
      <c r="G111" s="246"/>
      <c r="H111" s="244"/>
      <c r="I111" s="245"/>
      <c r="J111" s="246"/>
    </row>
    <row r="112" spans="1:10" ht="15.75" customHeight="1" x14ac:dyDescent="0.25">
      <c r="A112" s="241">
        <v>43526</v>
      </c>
      <c r="B112" s="242">
        <v>19001817</v>
      </c>
      <c r="C112" s="106">
        <v>3</v>
      </c>
      <c r="D112" s="246">
        <v>316965</v>
      </c>
      <c r="E112" s="244"/>
      <c r="F112" s="247"/>
      <c r="G112" s="246"/>
      <c r="H112" s="244"/>
      <c r="I112" s="245">
        <v>5500968</v>
      </c>
      <c r="J112" s="246" t="s">
        <v>17</v>
      </c>
    </row>
    <row r="113" spans="1:10" ht="15.75" customHeight="1" x14ac:dyDescent="0.25">
      <c r="A113" s="241">
        <v>43528</v>
      </c>
      <c r="B113" s="242">
        <v>19001967</v>
      </c>
      <c r="C113" s="106">
        <v>28</v>
      </c>
      <c r="D113" s="246">
        <v>2519995</v>
      </c>
      <c r="E113" s="244" t="s">
        <v>281</v>
      </c>
      <c r="F113" s="247">
        <v>3</v>
      </c>
      <c r="G113" s="246">
        <v>273275</v>
      </c>
      <c r="H113" s="244"/>
      <c r="I113" s="245"/>
      <c r="J113" s="246"/>
    </row>
    <row r="114" spans="1:10" ht="15.75" customHeight="1" x14ac:dyDescent="0.25">
      <c r="A114" s="241">
        <v>43528</v>
      </c>
      <c r="B114" s="242">
        <v>19001998</v>
      </c>
      <c r="C114" s="106">
        <v>7</v>
      </c>
      <c r="D114" s="246">
        <v>658835</v>
      </c>
      <c r="E114" s="244"/>
      <c r="F114" s="247"/>
      <c r="G114" s="246"/>
      <c r="H114" s="244"/>
      <c r="I114" s="245"/>
      <c r="J114" s="246"/>
    </row>
    <row r="115" spans="1:10" ht="15.75" customHeight="1" x14ac:dyDescent="0.25">
      <c r="A115" s="241">
        <v>43529</v>
      </c>
      <c r="B115" s="242">
        <v>19002053</v>
      </c>
      <c r="C115" s="106">
        <v>14</v>
      </c>
      <c r="D115" s="246">
        <v>1402270</v>
      </c>
      <c r="E115" s="244" t="s">
        <v>283</v>
      </c>
      <c r="F115" s="247">
        <v>2</v>
      </c>
      <c r="G115" s="246">
        <v>95795</v>
      </c>
      <c r="H115" s="244"/>
      <c r="I115" s="245"/>
      <c r="J115" s="246"/>
    </row>
    <row r="116" spans="1:10" ht="15.75" customHeight="1" x14ac:dyDescent="0.25">
      <c r="A116" s="241">
        <v>43529</v>
      </c>
      <c r="B116" s="242">
        <v>19002065</v>
      </c>
      <c r="C116" s="106">
        <v>1</v>
      </c>
      <c r="D116" s="246">
        <v>48960</v>
      </c>
      <c r="E116" s="244"/>
      <c r="F116" s="247"/>
      <c r="G116" s="246"/>
      <c r="H116" s="244"/>
      <c r="I116" s="245"/>
      <c r="J116" s="246"/>
    </row>
    <row r="117" spans="1:10" ht="15.75" customHeight="1" x14ac:dyDescent="0.25">
      <c r="A117" s="241">
        <v>43530</v>
      </c>
      <c r="B117" s="242">
        <v>19002107</v>
      </c>
      <c r="C117" s="106">
        <v>6</v>
      </c>
      <c r="D117" s="246">
        <v>573410</v>
      </c>
      <c r="E117" s="244" t="s">
        <v>290</v>
      </c>
      <c r="F117" s="247">
        <v>1</v>
      </c>
      <c r="G117" s="246">
        <v>132005</v>
      </c>
      <c r="H117" s="244"/>
      <c r="I117" s="245"/>
      <c r="J117" s="246"/>
    </row>
    <row r="118" spans="1:10" ht="15.75" customHeight="1" x14ac:dyDescent="0.25">
      <c r="A118" s="241">
        <v>43530</v>
      </c>
      <c r="B118" s="242">
        <v>19002121</v>
      </c>
      <c r="C118" s="106">
        <v>3</v>
      </c>
      <c r="D118" s="246">
        <v>288150</v>
      </c>
      <c r="E118" s="244"/>
      <c r="F118" s="247"/>
      <c r="G118" s="246"/>
      <c r="H118" s="244"/>
      <c r="I118" s="245"/>
      <c r="J118" s="246"/>
    </row>
    <row r="119" spans="1:10" ht="15.75" customHeight="1" x14ac:dyDescent="0.25">
      <c r="A119" s="241">
        <v>43532</v>
      </c>
      <c r="B119" s="242">
        <v>19002222</v>
      </c>
      <c r="C119" s="106">
        <v>11</v>
      </c>
      <c r="D119" s="246">
        <v>974100</v>
      </c>
      <c r="E119" s="244" t="s">
        <v>297</v>
      </c>
      <c r="F119" s="247">
        <v>4</v>
      </c>
      <c r="G119" s="246">
        <v>375490</v>
      </c>
      <c r="H119" s="244"/>
      <c r="I119" s="245"/>
      <c r="J119" s="246"/>
    </row>
    <row r="120" spans="1:10" ht="15.75" customHeight="1" x14ac:dyDescent="0.25">
      <c r="A120" s="241">
        <v>43532</v>
      </c>
      <c r="B120" s="242">
        <v>19002246</v>
      </c>
      <c r="C120" s="106">
        <v>8</v>
      </c>
      <c r="D120" s="246">
        <v>745280</v>
      </c>
      <c r="E120" s="244"/>
      <c r="F120" s="247"/>
      <c r="G120" s="246"/>
      <c r="H120" s="244"/>
      <c r="I120" s="245"/>
      <c r="J120" s="246"/>
    </row>
    <row r="121" spans="1:10" ht="15.75" customHeight="1" x14ac:dyDescent="0.25">
      <c r="A121" s="241">
        <v>43533</v>
      </c>
      <c r="B121" s="242">
        <v>19002298</v>
      </c>
      <c r="C121" s="106">
        <v>9</v>
      </c>
      <c r="D121" s="246">
        <v>814555</v>
      </c>
      <c r="E121" s="244"/>
      <c r="F121" s="247"/>
      <c r="G121" s="246"/>
      <c r="H121" s="244"/>
      <c r="I121" s="245"/>
      <c r="J121" s="246"/>
    </row>
    <row r="122" spans="1:10" ht="15.75" customHeight="1" x14ac:dyDescent="0.25">
      <c r="A122" s="241">
        <v>43533</v>
      </c>
      <c r="B122" s="242">
        <v>19002311</v>
      </c>
      <c r="C122" s="106">
        <v>3</v>
      </c>
      <c r="D122" s="246">
        <v>276930</v>
      </c>
      <c r="E122" s="244"/>
      <c r="F122" s="247"/>
      <c r="G122" s="246"/>
      <c r="H122" s="244"/>
      <c r="I122" s="245">
        <v>7425920</v>
      </c>
      <c r="J122" s="246" t="s">
        <v>17</v>
      </c>
    </row>
    <row r="123" spans="1:10" ht="15.75" customHeight="1" x14ac:dyDescent="0.25">
      <c r="A123" s="98">
        <v>43535</v>
      </c>
      <c r="B123" s="99">
        <v>19002420</v>
      </c>
      <c r="C123" s="412">
        <v>12</v>
      </c>
      <c r="D123" s="34">
        <v>1211675</v>
      </c>
      <c r="E123" s="101" t="s">
        <v>301</v>
      </c>
      <c r="F123" s="100">
        <v>1</v>
      </c>
      <c r="G123" s="34">
        <v>88570</v>
      </c>
      <c r="H123" s="101"/>
      <c r="I123" s="102"/>
      <c r="J123" s="34"/>
    </row>
    <row r="124" spans="1:10" ht="15.75" customHeight="1" x14ac:dyDescent="0.25">
      <c r="A124" s="98">
        <v>43535</v>
      </c>
      <c r="B124" s="99">
        <v>19002442</v>
      </c>
      <c r="C124" s="412">
        <v>3</v>
      </c>
      <c r="D124" s="34">
        <v>247945</v>
      </c>
      <c r="E124" s="101"/>
      <c r="F124" s="100"/>
      <c r="G124" s="34"/>
      <c r="H124" s="101"/>
      <c r="I124" s="102"/>
      <c r="J124" s="34"/>
    </row>
    <row r="125" spans="1:10" ht="15.75" customHeight="1" x14ac:dyDescent="0.25">
      <c r="A125" s="98">
        <v>43536</v>
      </c>
      <c r="B125" s="99">
        <v>19002488</v>
      </c>
      <c r="C125" s="412">
        <v>4</v>
      </c>
      <c r="D125" s="34">
        <v>307870</v>
      </c>
      <c r="E125" s="101"/>
      <c r="F125" s="100"/>
      <c r="G125" s="34"/>
      <c r="H125" s="101"/>
      <c r="I125" s="102"/>
      <c r="J125" s="34"/>
    </row>
    <row r="126" spans="1:10" ht="15.75" customHeight="1" x14ac:dyDescent="0.25">
      <c r="A126" s="98">
        <v>43536</v>
      </c>
      <c r="B126" s="99">
        <v>19002499</v>
      </c>
      <c r="C126" s="412">
        <v>6</v>
      </c>
      <c r="D126" s="34">
        <v>610470</v>
      </c>
      <c r="E126" s="101"/>
      <c r="F126" s="100"/>
      <c r="G126" s="34"/>
      <c r="H126" s="101"/>
      <c r="I126" s="102"/>
      <c r="J126" s="34"/>
    </row>
    <row r="127" spans="1:10" ht="15.75" customHeight="1" x14ac:dyDescent="0.25">
      <c r="A127" s="98">
        <v>43537</v>
      </c>
      <c r="B127" s="99">
        <v>19002553</v>
      </c>
      <c r="C127" s="412">
        <v>13</v>
      </c>
      <c r="D127" s="34">
        <v>1309510</v>
      </c>
      <c r="E127" s="101" t="s">
        <v>307</v>
      </c>
      <c r="F127" s="100">
        <v>1</v>
      </c>
      <c r="G127" s="34">
        <v>90015</v>
      </c>
      <c r="H127" s="101"/>
      <c r="I127" s="102"/>
      <c r="J127" s="34"/>
    </row>
    <row r="128" spans="1:10" ht="15.75" customHeight="1" x14ac:dyDescent="0.25">
      <c r="A128" s="98">
        <v>43537</v>
      </c>
      <c r="B128" s="99">
        <v>19002564</v>
      </c>
      <c r="C128" s="412">
        <v>6</v>
      </c>
      <c r="D128" s="34">
        <v>567800</v>
      </c>
      <c r="E128" s="101"/>
      <c r="F128" s="100"/>
      <c r="G128" s="34"/>
      <c r="H128" s="101"/>
      <c r="I128" s="102"/>
      <c r="J128" s="34"/>
    </row>
    <row r="129" spans="1:10" ht="15.75" customHeight="1" x14ac:dyDescent="0.25">
      <c r="A129" s="98">
        <v>43538</v>
      </c>
      <c r="B129" s="99">
        <v>19002622</v>
      </c>
      <c r="C129" s="412">
        <v>9</v>
      </c>
      <c r="D129" s="34">
        <v>954975</v>
      </c>
      <c r="E129" s="101"/>
      <c r="F129" s="100"/>
      <c r="G129" s="34"/>
      <c r="H129" s="101"/>
      <c r="I129" s="102"/>
      <c r="J129" s="34"/>
    </row>
    <row r="130" spans="1:10" ht="15.75" customHeight="1" x14ac:dyDescent="0.25">
      <c r="A130" s="98">
        <v>43538</v>
      </c>
      <c r="B130" s="99">
        <v>19002646</v>
      </c>
      <c r="C130" s="412">
        <v>4</v>
      </c>
      <c r="D130" s="34">
        <v>396780</v>
      </c>
      <c r="E130" s="101"/>
      <c r="F130" s="100"/>
      <c r="G130" s="34"/>
      <c r="H130" s="101"/>
      <c r="I130" s="102"/>
      <c r="J130" s="34"/>
    </row>
    <row r="131" spans="1:10" ht="15.75" customHeight="1" x14ac:dyDescent="0.25">
      <c r="A131" s="98">
        <v>43539</v>
      </c>
      <c r="B131" s="99">
        <v>19002681</v>
      </c>
      <c r="C131" s="412">
        <v>6</v>
      </c>
      <c r="D131" s="34">
        <v>606645</v>
      </c>
      <c r="E131" s="101" t="s">
        <v>314</v>
      </c>
      <c r="F131" s="100">
        <v>3</v>
      </c>
      <c r="G131" s="34">
        <v>360485</v>
      </c>
      <c r="H131" s="101"/>
      <c r="I131" s="102"/>
      <c r="J131" s="34"/>
    </row>
    <row r="132" spans="1:10" ht="15.75" customHeight="1" x14ac:dyDescent="0.25">
      <c r="A132" s="98">
        <v>43539</v>
      </c>
      <c r="B132" s="99">
        <v>19002685</v>
      </c>
      <c r="C132" s="412">
        <v>5</v>
      </c>
      <c r="D132" s="34">
        <v>481355</v>
      </c>
      <c r="E132" s="101"/>
      <c r="F132" s="100"/>
      <c r="G132" s="34"/>
      <c r="H132" s="101"/>
      <c r="I132" s="102"/>
      <c r="J132" s="34"/>
    </row>
    <row r="133" spans="1:10" ht="15.75" customHeight="1" x14ac:dyDescent="0.25">
      <c r="A133" s="98">
        <v>43540</v>
      </c>
      <c r="B133" s="99">
        <v>19002747</v>
      </c>
      <c r="C133" s="412">
        <v>4</v>
      </c>
      <c r="D133" s="34">
        <v>427975</v>
      </c>
      <c r="E133" s="101" t="s">
        <v>316</v>
      </c>
      <c r="F133" s="100">
        <v>1</v>
      </c>
      <c r="G133" s="34">
        <v>81600</v>
      </c>
      <c r="H133" s="101"/>
      <c r="I133" s="102"/>
      <c r="J133" s="34"/>
    </row>
    <row r="134" spans="1:10" ht="15.75" customHeight="1" x14ac:dyDescent="0.25">
      <c r="A134" s="98">
        <v>43540</v>
      </c>
      <c r="B134" s="99">
        <v>19002762</v>
      </c>
      <c r="C134" s="412">
        <v>4</v>
      </c>
      <c r="D134" s="34">
        <v>385220</v>
      </c>
      <c r="E134" s="101"/>
      <c r="F134" s="100"/>
      <c r="G134" s="34"/>
      <c r="H134" s="101"/>
      <c r="I134" s="102"/>
      <c r="J134" s="34"/>
    </row>
    <row r="135" spans="1:10" ht="15.75" customHeight="1" x14ac:dyDescent="0.25">
      <c r="A135" s="98">
        <v>43542</v>
      </c>
      <c r="B135" s="99">
        <v>19002898</v>
      </c>
      <c r="C135" s="412">
        <v>15</v>
      </c>
      <c r="D135" s="34">
        <v>1404285</v>
      </c>
      <c r="E135" s="101"/>
      <c r="F135" s="100"/>
      <c r="G135" s="34"/>
      <c r="H135" s="101"/>
      <c r="I135" s="102"/>
      <c r="J135" s="34"/>
    </row>
    <row r="136" spans="1:10" ht="15.75" customHeight="1" x14ac:dyDescent="0.25">
      <c r="A136" s="98">
        <v>43542</v>
      </c>
      <c r="B136" s="99">
        <v>19002913</v>
      </c>
      <c r="C136" s="412">
        <v>2</v>
      </c>
      <c r="D136" s="34">
        <v>303620</v>
      </c>
      <c r="E136" s="101"/>
      <c r="F136" s="100"/>
      <c r="G136" s="34"/>
      <c r="H136" s="101"/>
      <c r="I136" s="102"/>
      <c r="J136" s="34"/>
    </row>
    <row r="137" spans="1:10" ht="15.75" customHeight="1" x14ac:dyDescent="0.25">
      <c r="A137" s="98"/>
      <c r="B137" s="99"/>
      <c r="C137" s="412"/>
      <c r="D137" s="34"/>
      <c r="E137" s="101"/>
      <c r="F137" s="100"/>
      <c r="G137" s="34"/>
      <c r="H137" s="101"/>
      <c r="I137" s="102"/>
      <c r="J137" s="34"/>
    </row>
    <row r="138" spans="1:10" ht="15.75" customHeight="1" x14ac:dyDescent="0.25">
      <c r="A138" s="98"/>
      <c r="B138" s="99"/>
      <c r="C138" s="412"/>
      <c r="D138" s="34"/>
      <c r="E138" s="101"/>
      <c r="F138" s="100"/>
      <c r="G138" s="34"/>
      <c r="H138" s="101"/>
      <c r="I138" s="102"/>
      <c r="J138" s="34"/>
    </row>
    <row r="139" spans="1:10" ht="15.75" customHeight="1" x14ac:dyDescent="0.25">
      <c r="A139" s="98"/>
      <c r="B139" s="99"/>
      <c r="C139" s="412"/>
      <c r="D139" s="34"/>
      <c r="E139" s="101"/>
      <c r="F139" s="100"/>
      <c r="G139" s="34"/>
      <c r="H139" s="101"/>
      <c r="I139" s="102"/>
      <c r="J139" s="34"/>
    </row>
    <row r="140" spans="1:10" x14ac:dyDescent="0.25">
      <c r="A140" s="235"/>
      <c r="B140" s="234"/>
      <c r="C140" s="12"/>
      <c r="D140" s="236"/>
      <c r="E140" s="237"/>
      <c r="F140" s="240"/>
      <c r="G140" s="236"/>
      <c r="H140" s="237"/>
      <c r="I140" s="239"/>
      <c r="J140" s="236"/>
    </row>
    <row r="141" spans="1:10" x14ac:dyDescent="0.25">
      <c r="A141" s="235"/>
      <c r="B141" s="223" t="s">
        <v>11</v>
      </c>
      <c r="C141" s="229">
        <f>SUM(C8:C140)</f>
        <v>793</v>
      </c>
      <c r="D141" s="224">
        <f>SUM(D8:D140)</f>
        <v>73770788</v>
      </c>
      <c r="E141" s="223" t="s">
        <v>11</v>
      </c>
      <c r="F141" s="232">
        <f>SUM(F8:F140)</f>
        <v>70</v>
      </c>
      <c r="G141" s="224">
        <f>SUM(G8:G140)</f>
        <v>6923605</v>
      </c>
      <c r="H141" s="232">
        <f>SUM(H8:H140)</f>
        <v>0</v>
      </c>
      <c r="I141" s="232">
        <f>SUM(I8:I140)</f>
        <v>58251728</v>
      </c>
      <c r="J141" s="5"/>
    </row>
    <row r="142" spans="1:10" x14ac:dyDescent="0.25">
      <c r="A142" s="235"/>
      <c r="B142" s="223"/>
      <c r="C142" s="229"/>
      <c r="D142" s="224"/>
      <c r="E142" s="223"/>
      <c r="F142" s="232"/>
      <c r="G142" s="224"/>
      <c r="H142" s="232"/>
      <c r="I142" s="232"/>
      <c r="J142" s="5"/>
    </row>
    <row r="143" spans="1:10" x14ac:dyDescent="0.25">
      <c r="A143" s="225"/>
      <c r="B143" s="226"/>
      <c r="C143" s="12"/>
      <c r="D143" s="236"/>
      <c r="E143" s="223"/>
      <c r="F143" s="240"/>
      <c r="G143" s="420" t="s">
        <v>12</v>
      </c>
      <c r="H143" s="420"/>
      <c r="I143" s="239"/>
      <c r="J143" s="227">
        <f>SUM(D8:D140)</f>
        <v>73770788</v>
      </c>
    </row>
    <row r="144" spans="1:10" x14ac:dyDescent="0.25">
      <c r="A144" s="235"/>
      <c r="B144" s="234"/>
      <c r="C144" s="12"/>
      <c r="D144" s="236"/>
      <c r="E144" s="237"/>
      <c r="F144" s="240"/>
      <c r="G144" s="420" t="s">
        <v>13</v>
      </c>
      <c r="H144" s="420"/>
      <c r="I144" s="239"/>
      <c r="J144" s="227">
        <f>SUM(G8:G140)</f>
        <v>6923605</v>
      </c>
    </row>
    <row r="145" spans="1:10" x14ac:dyDescent="0.25">
      <c r="A145" s="228"/>
      <c r="B145" s="237"/>
      <c r="C145" s="12"/>
      <c r="D145" s="236"/>
      <c r="E145" s="237"/>
      <c r="F145" s="240"/>
      <c r="G145" s="420" t="s">
        <v>14</v>
      </c>
      <c r="H145" s="420"/>
      <c r="I145" s="41"/>
      <c r="J145" s="229">
        <f>J143-J144</f>
        <v>66847183</v>
      </c>
    </row>
    <row r="146" spans="1:10" x14ac:dyDescent="0.25">
      <c r="A146" s="235"/>
      <c r="B146" s="230"/>
      <c r="C146" s="12"/>
      <c r="D146" s="231"/>
      <c r="E146" s="237"/>
      <c r="F146" s="240"/>
      <c r="G146" s="420" t="s">
        <v>15</v>
      </c>
      <c r="H146" s="420"/>
      <c r="I146" s="239"/>
      <c r="J146" s="227">
        <f>SUM(H8:H140)</f>
        <v>0</v>
      </c>
    </row>
    <row r="147" spans="1:10" x14ac:dyDescent="0.25">
      <c r="A147" s="235"/>
      <c r="B147" s="230"/>
      <c r="C147" s="12"/>
      <c r="D147" s="231"/>
      <c r="E147" s="237"/>
      <c r="F147" s="240"/>
      <c r="G147" s="420" t="s">
        <v>16</v>
      </c>
      <c r="H147" s="420"/>
      <c r="I147" s="239"/>
      <c r="J147" s="227">
        <f>J145+J146</f>
        <v>66847183</v>
      </c>
    </row>
    <row r="148" spans="1:10" x14ac:dyDescent="0.25">
      <c r="A148" s="235"/>
      <c r="B148" s="230"/>
      <c r="C148" s="12"/>
      <c r="D148" s="231"/>
      <c r="E148" s="237"/>
      <c r="F148" s="240"/>
      <c r="G148" s="420" t="s">
        <v>5</v>
      </c>
      <c r="H148" s="420"/>
      <c r="I148" s="239"/>
      <c r="J148" s="227">
        <f>SUM(I8:I140)</f>
        <v>58251728</v>
      </c>
    </row>
    <row r="149" spans="1:10" x14ac:dyDescent="0.25">
      <c r="A149" s="235"/>
      <c r="B149" s="230"/>
      <c r="C149" s="12"/>
      <c r="D149" s="231"/>
      <c r="E149" s="237"/>
      <c r="F149" s="240"/>
      <c r="G149" s="420" t="s">
        <v>31</v>
      </c>
      <c r="H149" s="420"/>
      <c r="I149" s="240" t="str">
        <f>IF(J149&gt;0,"SALDO",IF(J149&lt;0,"PIUTANG",IF(J149=0,"LUNAS")))</f>
        <v>PIUTANG</v>
      </c>
      <c r="J149" s="227">
        <f>J148-J147</f>
        <v>-8595455</v>
      </c>
    </row>
  </sheetData>
  <mergeCells count="15">
    <mergeCell ref="G149:H149"/>
    <mergeCell ref="G143:H143"/>
    <mergeCell ref="G144:H144"/>
    <mergeCell ref="G145:H145"/>
    <mergeCell ref="G146:H146"/>
    <mergeCell ref="G147:H147"/>
    <mergeCell ref="G148:H148"/>
    <mergeCell ref="F1:H1"/>
    <mergeCell ref="F2:H2"/>
    <mergeCell ref="A5:J5"/>
    <mergeCell ref="A6:A7"/>
    <mergeCell ref="B6:G6"/>
    <mergeCell ref="H6:H7"/>
    <mergeCell ref="I6:I7"/>
    <mergeCell ref="J6:J7"/>
  </mergeCells>
  <pageMargins left="0.22" right="0.22" top="0.75" bottom="0.75" header="0.3" footer="0.3"/>
  <pageSetup scale="57" orientation="portrait" horizontalDpi="120" verticalDpi="72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P251"/>
  <sheetViews>
    <sheetView workbookViewId="0">
      <pane ySplit="7" topLeftCell="A230" activePane="bottomLeft" state="frozen"/>
      <selection pane="bottomLeft" activeCell="L236" sqref="L236"/>
    </sheetView>
  </sheetViews>
  <sheetFormatPr defaultRowHeight="15" x14ac:dyDescent="0.25"/>
  <cols>
    <col min="1" max="1" width="9.28515625" customWidth="1"/>
    <col min="2" max="2" width="11.85546875" bestFit="1" customWidth="1"/>
    <col min="3" max="3" width="7" style="81" customWidth="1"/>
    <col min="4" max="4" width="11.28515625" customWidth="1"/>
    <col min="5" max="5" width="10.28515625" customWidth="1"/>
    <col min="6" max="6" width="4.5703125" style="181" bestFit="1" customWidth="1"/>
    <col min="7" max="7" width="11.140625" customWidth="1"/>
    <col min="8" max="8" width="11.7109375" style="37" customWidth="1"/>
    <col min="9" max="9" width="15.28515625" style="37" customWidth="1"/>
    <col min="10" max="10" width="22.7109375" customWidth="1"/>
    <col min="11" max="11" width="9.140625" style="37"/>
    <col min="12" max="16" width="11.5703125" style="37" bestFit="1" customWidth="1"/>
  </cols>
  <sheetData>
    <row r="1" spans="1:16" x14ac:dyDescent="0.25">
      <c r="A1" s="20" t="s">
        <v>0</v>
      </c>
      <c r="B1" s="20"/>
      <c r="C1" s="78" t="s">
        <v>167</v>
      </c>
      <c r="D1" s="20"/>
      <c r="E1" s="20"/>
      <c r="F1" s="414" t="s">
        <v>22</v>
      </c>
      <c r="G1" s="414"/>
      <c r="H1" s="414"/>
      <c r="I1" s="38" t="s">
        <v>87</v>
      </c>
      <c r="J1" s="20"/>
      <c r="L1" s="37">
        <f>SUM(D232:D234)</f>
        <v>3140685</v>
      </c>
      <c r="M1" s="37">
        <v>6382688</v>
      </c>
      <c r="N1" s="37">
        <f>L1-M1</f>
        <v>-3242003</v>
      </c>
    </row>
    <row r="2" spans="1:16" x14ac:dyDescent="0.25">
      <c r="A2" s="20" t="s">
        <v>1</v>
      </c>
      <c r="B2" s="20"/>
      <c r="C2" s="78" t="s">
        <v>19</v>
      </c>
      <c r="D2" s="20"/>
      <c r="E2" s="20"/>
      <c r="F2" s="414" t="s">
        <v>21</v>
      </c>
      <c r="G2" s="414"/>
      <c r="H2" s="414"/>
      <c r="I2" s="220">
        <f>J245*-1</f>
        <v>0</v>
      </c>
      <c r="J2" s="20"/>
      <c r="L2" s="219">
        <f>SUM(H232:H234)</f>
        <v>74000</v>
      </c>
      <c r="M2" s="219">
        <v>101000</v>
      </c>
      <c r="N2" s="219">
        <f>L2-M2</f>
        <v>-27000</v>
      </c>
      <c r="O2" s="37" t="e">
        <f>N2-#REF!</f>
        <v>#REF!</v>
      </c>
    </row>
    <row r="3" spans="1:16" s="233" customFormat="1" x14ac:dyDescent="0.25">
      <c r="A3" s="218" t="s">
        <v>114</v>
      </c>
      <c r="B3" s="218"/>
      <c r="C3" s="221" t="s">
        <v>129</v>
      </c>
      <c r="D3" s="218"/>
      <c r="E3" s="218"/>
      <c r="F3" s="265" t="s">
        <v>116</v>
      </c>
      <c r="G3" s="265"/>
      <c r="H3" s="265" t="s">
        <v>130</v>
      </c>
      <c r="I3" s="278" t="s">
        <v>131</v>
      </c>
      <c r="J3" s="218"/>
      <c r="K3" s="219"/>
      <c r="L3" s="37"/>
      <c r="M3" s="37"/>
      <c r="N3" s="37"/>
      <c r="O3" s="219"/>
      <c r="P3" s="219"/>
    </row>
    <row r="4" spans="1:16" x14ac:dyDescent="0.25">
      <c r="I4" s="219"/>
      <c r="L4" s="37">
        <f>L1+L2</f>
        <v>3214685</v>
      </c>
    </row>
    <row r="5" spans="1:16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</row>
    <row r="6" spans="1:16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55" t="s">
        <v>4</v>
      </c>
      <c r="I6" s="457" t="s">
        <v>5</v>
      </c>
      <c r="J6" s="429" t="s">
        <v>6</v>
      </c>
    </row>
    <row r="7" spans="1:16" x14ac:dyDescent="0.25">
      <c r="A7" s="451"/>
      <c r="B7" s="179" t="s">
        <v>7</v>
      </c>
      <c r="C7" s="182" t="s">
        <v>8</v>
      </c>
      <c r="D7" s="180" t="s">
        <v>9</v>
      </c>
      <c r="E7" s="179" t="s">
        <v>10</v>
      </c>
      <c r="F7" s="179" t="s">
        <v>8</v>
      </c>
      <c r="G7" s="180" t="s">
        <v>9</v>
      </c>
      <c r="H7" s="456"/>
      <c r="I7" s="458"/>
      <c r="J7" s="430"/>
    </row>
    <row r="8" spans="1:16" s="233" customFormat="1" x14ac:dyDescent="0.25">
      <c r="A8" s="241">
        <v>43123</v>
      </c>
      <c r="B8" s="242">
        <v>180152206</v>
      </c>
      <c r="C8" s="247">
        <v>1</v>
      </c>
      <c r="D8" s="246">
        <v>152600</v>
      </c>
      <c r="E8" s="244"/>
      <c r="F8" s="242"/>
      <c r="G8" s="246"/>
      <c r="H8" s="245">
        <v>14000</v>
      </c>
      <c r="I8" s="245"/>
      <c r="J8" s="246"/>
      <c r="K8" s="219"/>
      <c r="L8" s="219"/>
      <c r="M8" s="219"/>
      <c r="N8" s="219"/>
      <c r="O8" s="219"/>
      <c r="P8" s="219"/>
    </row>
    <row r="9" spans="1:16" s="233" customFormat="1" x14ac:dyDescent="0.25">
      <c r="A9" s="241">
        <v>43123</v>
      </c>
      <c r="B9" s="242">
        <v>180152207</v>
      </c>
      <c r="C9" s="247">
        <v>1</v>
      </c>
      <c r="D9" s="246">
        <v>97038</v>
      </c>
      <c r="E9" s="244"/>
      <c r="F9" s="242"/>
      <c r="G9" s="246"/>
      <c r="H9" s="245">
        <v>17000</v>
      </c>
      <c r="I9" s="245"/>
      <c r="J9" s="246"/>
      <c r="K9" s="219"/>
      <c r="L9" s="219"/>
      <c r="M9" s="219"/>
      <c r="N9" s="219"/>
      <c r="O9" s="219"/>
      <c r="P9" s="219"/>
    </row>
    <row r="10" spans="1:16" s="233" customFormat="1" x14ac:dyDescent="0.25">
      <c r="A10" s="241">
        <v>43124</v>
      </c>
      <c r="B10" s="242">
        <v>180152265</v>
      </c>
      <c r="C10" s="247">
        <v>1</v>
      </c>
      <c r="D10" s="246">
        <v>152600</v>
      </c>
      <c r="E10" s="244"/>
      <c r="F10" s="242"/>
      <c r="G10" s="246"/>
      <c r="H10" s="245">
        <v>15000</v>
      </c>
      <c r="I10" s="245"/>
      <c r="J10" s="246"/>
      <c r="K10" s="219"/>
      <c r="L10" s="219"/>
      <c r="M10" s="219"/>
      <c r="N10" s="219"/>
      <c r="O10" s="219"/>
      <c r="P10" s="219"/>
    </row>
    <row r="11" spans="1:16" s="233" customFormat="1" x14ac:dyDescent="0.25">
      <c r="A11" s="241">
        <v>43125</v>
      </c>
      <c r="B11" s="242">
        <v>180152325</v>
      </c>
      <c r="C11" s="247">
        <v>1</v>
      </c>
      <c r="D11" s="246">
        <v>152600</v>
      </c>
      <c r="E11" s="244"/>
      <c r="F11" s="242"/>
      <c r="G11" s="246"/>
      <c r="H11" s="245">
        <v>10000</v>
      </c>
      <c r="I11" s="245"/>
      <c r="J11" s="246"/>
      <c r="K11" s="219"/>
      <c r="L11" s="219"/>
      <c r="M11" s="219"/>
      <c r="N11" s="219"/>
      <c r="O11" s="219"/>
      <c r="P11" s="219"/>
    </row>
    <row r="12" spans="1:16" s="233" customFormat="1" x14ac:dyDescent="0.25">
      <c r="A12" s="241">
        <v>43126</v>
      </c>
      <c r="B12" s="242">
        <v>180152417</v>
      </c>
      <c r="C12" s="247">
        <v>1</v>
      </c>
      <c r="D12" s="246">
        <v>110600</v>
      </c>
      <c r="E12" s="244"/>
      <c r="F12" s="242"/>
      <c r="G12" s="246"/>
      <c r="H12" s="245">
        <v>11000</v>
      </c>
      <c r="I12" s="245"/>
      <c r="J12" s="246"/>
      <c r="K12" s="219"/>
      <c r="L12" s="219"/>
      <c r="M12" s="219"/>
      <c r="N12" s="219"/>
      <c r="O12" s="219"/>
      <c r="P12" s="219"/>
    </row>
    <row r="13" spans="1:16" s="233" customFormat="1" x14ac:dyDescent="0.25">
      <c r="A13" s="241">
        <v>43126</v>
      </c>
      <c r="B13" s="242">
        <v>180152432</v>
      </c>
      <c r="C13" s="247">
        <v>40</v>
      </c>
      <c r="D13" s="246">
        <v>5495000</v>
      </c>
      <c r="E13" s="244"/>
      <c r="F13" s="242"/>
      <c r="G13" s="246"/>
      <c r="H13" s="245">
        <v>81000</v>
      </c>
      <c r="I13" s="245"/>
      <c r="J13" s="246"/>
      <c r="K13" s="219"/>
      <c r="L13" s="219"/>
      <c r="M13" s="219"/>
      <c r="N13" s="219"/>
      <c r="O13" s="219"/>
      <c r="P13" s="219"/>
    </row>
    <row r="14" spans="1:16" s="233" customFormat="1" x14ac:dyDescent="0.25">
      <c r="A14" s="241">
        <v>43128</v>
      </c>
      <c r="B14" s="242"/>
      <c r="C14" s="247"/>
      <c r="D14" s="246"/>
      <c r="E14" s="244">
        <v>180040091</v>
      </c>
      <c r="F14" s="242">
        <v>1</v>
      </c>
      <c r="G14" s="246">
        <v>98525</v>
      </c>
      <c r="H14" s="245"/>
      <c r="I14" s="245">
        <v>6209913</v>
      </c>
      <c r="J14" s="246" t="s">
        <v>17</v>
      </c>
      <c r="K14" s="219"/>
      <c r="L14" s="219"/>
      <c r="M14" s="219"/>
      <c r="N14" s="219"/>
      <c r="O14" s="219"/>
      <c r="P14" s="219"/>
    </row>
    <row r="15" spans="1:16" s="233" customFormat="1" x14ac:dyDescent="0.25">
      <c r="A15" s="241">
        <v>43129</v>
      </c>
      <c r="B15" s="242">
        <v>180152615</v>
      </c>
      <c r="C15" s="247">
        <v>1</v>
      </c>
      <c r="D15" s="246">
        <v>152600</v>
      </c>
      <c r="E15" s="244"/>
      <c r="F15" s="242"/>
      <c r="G15" s="246"/>
      <c r="H15" s="245">
        <v>13000</v>
      </c>
      <c r="I15" s="245">
        <v>165600</v>
      </c>
      <c r="J15" s="246" t="s">
        <v>17</v>
      </c>
      <c r="K15" s="219"/>
      <c r="L15" s="219"/>
      <c r="M15" s="219"/>
      <c r="N15" s="219"/>
      <c r="O15" s="219"/>
      <c r="P15" s="219"/>
    </row>
    <row r="16" spans="1:16" s="233" customFormat="1" x14ac:dyDescent="0.25">
      <c r="A16" s="241">
        <v>43140</v>
      </c>
      <c r="B16" s="242">
        <v>180153511</v>
      </c>
      <c r="C16" s="247">
        <v>1</v>
      </c>
      <c r="D16" s="246">
        <v>152600</v>
      </c>
      <c r="E16" s="244"/>
      <c r="F16" s="242"/>
      <c r="G16" s="246"/>
      <c r="H16" s="245">
        <v>68000</v>
      </c>
      <c r="I16" s="245"/>
      <c r="J16" s="246"/>
      <c r="K16" s="219"/>
      <c r="L16" s="219"/>
      <c r="M16" s="219"/>
      <c r="N16" s="219"/>
      <c r="O16" s="219"/>
      <c r="P16" s="219"/>
    </row>
    <row r="17" spans="1:16" s="233" customFormat="1" x14ac:dyDescent="0.25">
      <c r="A17" s="241">
        <v>43140</v>
      </c>
      <c r="B17" s="242">
        <v>180153512</v>
      </c>
      <c r="C17" s="247">
        <v>1</v>
      </c>
      <c r="D17" s="246">
        <v>152600</v>
      </c>
      <c r="E17" s="244"/>
      <c r="F17" s="242"/>
      <c r="G17" s="246"/>
      <c r="H17" s="245">
        <v>25000</v>
      </c>
      <c r="I17" s="245">
        <v>398200</v>
      </c>
      <c r="J17" s="246" t="s">
        <v>17</v>
      </c>
      <c r="K17" s="219"/>
      <c r="L17" s="219"/>
      <c r="M17" s="219"/>
      <c r="N17" s="219"/>
      <c r="O17" s="219"/>
      <c r="P17" s="219"/>
    </row>
    <row r="18" spans="1:16" s="233" customFormat="1" x14ac:dyDescent="0.25">
      <c r="A18" s="241">
        <v>43157</v>
      </c>
      <c r="B18" s="242">
        <v>180155032</v>
      </c>
      <c r="C18" s="247">
        <v>1</v>
      </c>
      <c r="D18" s="246">
        <v>97038</v>
      </c>
      <c r="E18" s="244"/>
      <c r="F18" s="242"/>
      <c r="G18" s="246"/>
      <c r="H18" s="245">
        <v>40000</v>
      </c>
      <c r="I18" s="245">
        <v>137038</v>
      </c>
      <c r="J18" s="246" t="s">
        <v>17</v>
      </c>
      <c r="K18" s="219"/>
      <c r="L18" s="219"/>
      <c r="M18" s="219"/>
      <c r="N18" s="219"/>
      <c r="O18" s="219"/>
      <c r="P18" s="219"/>
    </row>
    <row r="19" spans="1:16" s="233" customFormat="1" x14ac:dyDescent="0.25">
      <c r="A19" s="241">
        <v>43167</v>
      </c>
      <c r="B19" s="242">
        <v>180156166</v>
      </c>
      <c r="C19" s="247">
        <v>1</v>
      </c>
      <c r="D19" s="246">
        <v>92575</v>
      </c>
      <c r="E19" s="244"/>
      <c r="F19" s="242"/>
      <c r="G19" s="246"/>
      <c r="H19" s="245">
        <v>9000</v>
      </c>
      <c r="I19" s="245">
        <v>101575</v>
      </c>
      <c r="J19" s="246" t="s">
        <v>17</v>
      </c>
      <c r="K19" s="219"/>
      <c r="L19" s="219"/>
      <c r="M19" s="219"/>
      <c r="N19" s="219"/>
      <c r="O19" s="219"/>
      <c r="P19" s="219"/>
    </row>
    <row r="20" spans="1:16" s="233" customFormat="1" x14ac:dyDescent="0.25">
      <c r="A20" s="241">
        <v>43192</v>
      </c>
      <c r="B20" s="242">
        <v>180158843</v>
      </c>
      <c r="C20" s="247">
        <v>200</v>
      </c>
      <c r="D20" s="246">
        <v>9327500</v>
      </c>
      <c r="E20" s="244"/>
      <c r="F20" s="242"/>
      <c r="G20" s="246"/>
      <c r="H20" s="245">
        <v>50500</v>
      </c>
      <c r="I20" s="245">
        <v>4663750</v>
      </c>
      <c r="J20" s="246" t="s">
        <v>17</v>
      </c>
      <c r="K20" s="219"/>
      <c r="L20" s="219"/>
      <c r="M20" s="219"/>
      <c r="N20" s="219"/>
      <c r="O20" s="219"/>
      <c r="P20" s="219"/>
    </row>
    <row r="21" spans="1:16" s="233" customFormat="1" x14ac:dyDescent="0.25">
      <c r="A21" s="241">
        <v>43206</v>
      </c>
      <c r="B21" s="242">
        <v>180160490</v>
      </c>
      <c r="C21" s="247">
        <v>1</v>
      </c>
      <c r="D21" s="246">
        <v>105088</v>
      </c>
      <c r="E21" s="244"/>
      <c r="F21" s="242"/>
      <c r="G21" s="246"/>
      <c r="H21" s="245">
        <v>10000</v>
      </c>
      <c r="I21" s="245">
        <v>4714250</v>
      </c>
      <c r="J21" s="246" t="s">
        <v>17</v>
      </c>
      <c r="K21" s="219"/>
      <c r="L21" s="219"/>
      <c r="M21" s="219"/>
      <c r="N21" s="219"/>
      <c r="O21" s="219"/>
      <c r="P21" s="219"/>
    </row>
    <row r="22" spans="1:16" s="233" customFormat="1" x14ac:dyDescent="0.25">
      <c r="A22" s="241">
        <v>43213</v>
      </c>
      <c r="B22" s="242"/>
      <c r="C22" s="247"/>
      <c r="D22" s="246"/>
      <c r="E22" s="244"/>
      <c r="F22" s="242"/>
      <c r="G22" s="246"/>
      <c r="H22" s="245"/>
      <c r="I22" s="245">
        <v>115088</v>
      </c>
      <c r="J22" s="246" t="s">
        <v>17</v>
      </c>
      <c r="K22" s="219"/>
      <c r="L22" s="219"/>
      <c r="M22" s="219"/>
      <c r="N22" s="219"/>
      <c r="O22" s="219"/>
      <c r="P22" s="219"/>
    </row>
    <row r="23" spans="1:16" s="233" customFormat="1" x14ac:dyDescent="0.25">
      <c r="A23" s="241">
        <v>43228</v>
      </c>
      <c r="B23" s="242">
        <v>180162951</v>
      </c>
      <c r="C23" s="247">
        <v>1</v>
      </c>
      <c r="D23" s="246">
        <v>141838</v>
      </c>
      <c r="E23" s="244"/>
      <c r="F23" s="242"/>
      <c r="G23" s="246"/>
      <c r="H23" s="245">
        <v>28000</v>
      </c>
      <c r="I23" s="245"/>
      <c r="J23" s="246"/>
      <c r="K23" s="219"/>
      <c r="L23" s="219"/>
      <c r="M23" s="219"/>
      <c r="N23" s="219"/>
      <c r="O23" s="219"/>
      <c r="P23" s="219"/>
    </row>
    <row r="24" spans="1:16" s="233" customFormat="1" x14ac:dyDescent="0.25">
      <c r="A24" s="241">
        <v>43228</v>
      </c>
      <c r="B24" s="242">
        <v>180162592</v>
      </c>
      <c r="C24" s="247">
        <v>1</v>
      </c>
      <c r="D24" s="246">
        <v>141838</v>
      </c>
      <c r="E24" s="244"/>
      <c r="F24" s="242"/>
      <c r="G24" s="246"/>
      <c r="H24" s="245">
        <v>28000</v>
      </c>
      <c r="I24" s="245"/>
      <c r="J24" s="246"/>
      <c r="K24" s="219"/>
      <c r="L24" s="219"/>
      <c r="M24" s="219"/>
      <c r="N24" s="219"/>
      <c r="O24" s="219"/>
      <c r="P24" s="219"/>
    </row>
    <row r="25" spans="1:16" s="233" customFormat="1" x14ac:dyDescent="0.25">
      <c r="A25" s="241">
        <v>43228</v>
      </c>
      <c r="B25" s="242">
        <v>180162593</v>
      </c>
      <c r="C25" s="247">
        <v>1</v>
      </c>
      <c r="D25" s="246">
        <v>141838</v>
      </c>
      <c r="E25" s="244"/>
      <c r="F25" s="242"/>
      <c r="G25" s="246"/>
      <c r="H25" s="245">
        <v>43000</v>
      </c>
      <c r="I25" s="245"/>
      <c r="J25" s="246"/>
      <c r="K25" s="219"/>
      <c r="L25" s="219"/>
      <c r="M25" s="219"/>
      <c r="N25" s="219"/>
      <c r="O25" s="219"/>
      <c r="P25" s="219"/>
    </row>
    <row r="26" spans="1:16" s="233" customFormat="1" x14ac:dyDescent="0.25">
      <c r="A26" s="241">
        <v>43228</v>
      </c>
      <c r="B26" s="242">
        <v>180162954</v>
      </c>
      <c r="C26" s="247">
        <v>1</v>
      </c>
      <c r="D26" s="246">
        <v>141838</v>
      </c>
      <c r="E26" s="244"/>
      <c r="F26" s="242"/>
      <c r="G26" s="246"/>
      <c r="H26" s="245">
        <v>11000</v>
      </c>
      <c r="I26" s="245"/>
      <c r="J26" s="246"/>
      <c r="K26" s="219"/>
      <c r="L26" s="219"/>
      <c r="M26" s="219"/>
      <c r="N26" s="219"/>
      <c r="O26" s="219"/>
      <c r="P26" s="219"/>
    </row>
    <row r="27" spans="1:16" s="233" customFormat="1" x14ac:dyDescent="0.25">
      <c r="A27" s="241">
        <v>43228</v>
      </c>
      <c r="B27" s="242">
        <v>180162955</v>
      </c>
      <c r="C27" s="247">
        <v>1</v>
      </c>
      <c r="D27" s="246">
        <v>141838</v>
      </c>
      <c r="E27" s="244"/>
      <c r="F27" s="242"/>
      <c r="G27" s="246"/>
      <c r="H27" s="245">
        <v>22000</v>
      </c>
      <c r="I27" s="245"/>
      <c r="J27" s="246"/>
      <c r="K27" s="219"/>
      <c r="L27" s="219"/>
      <c r="M27" s="219"/>
      <c r="N27" s="219"/>
      <c r="O27" s="219"/>
      <c r="P27" s="219"/>
    </row>
    <row r="28" spans="1:16" s="233" customFormat="1" x14ac:dyDescent="0.25">
      <c r="A28" s="241">
        <v>43228</v>
      </c>
      <c r="B28" s="242">
        <v>180162956</v>
      </c>
      <c r="C28" s="247">
        <v>1</v>
      </c>
      <c r="D28" s="246">
        <v>141838</v>
      </c>
      <c r="E28" s="244"/>
      <c r="F28" s="242"/>
      <c r="G28" s="246"/>
      <c r="H28" s="245">
        <v>11000</v>
      </c>
      <c r="I28" s="245"/>
      <c r="J28" s="246"/>
      <c r="K28" s="219"/>
      <c r="L28" s="219"/>
      <c r="M28" s="219"/>
      <c r="N28" s="219"/>
      <c r="O28" s="219"/>
      <c r="P28" s="219"/>
    </row>
    <row r="29" spans="1:16" s="233" customFormat="1" x14ac:dyDescent="0.25">
      <c r="A29" s="241">
        <v>43230</v>
      </c>
      <c r="B29" s="242">
        <v>180163182</v>
      </c>
      <c r="C29" s="247">
        <v>1</v>
      </c>
      <c r="D29" s="246">
        <v>141838</v>
      </c>
      <c r="E29" s="244"/>
      <c r="F29" s="242"/>
      <c r="G29" s="246"/>
      <c r="H29" s="245">
        <v>21000</v>
      </c>
      <c r="I29" s="245"/>
      <c r="J29" s="246"/>
      <c r="K29" s="219"/>
      <c r="L29" s="219"/>
      <c r="M29" s="219"/>
      <c r="N29" s="219"/>
      <c r="O29" s="219"/>
      <c r="P29" s="219"/>
    </row>
    <row r="30" spans="1:16" s="233" customFormat="1" x14ac:dyDescent="0.25">
      <c r="A30" s="241">
        <v>43230</v>
      </c>
      <c r="B30" s="242">
        <v>180163183</v>
      </c>
      <c r="C30" s="247">
        <v>1</v>
      </c>
      <c r="D30" s="246">
        <v>141838</v>
      </c>
      <c r="E30" s="244"/>
      <c r="F30" s="242"/>
      <c r="G30" s="246"/>
      <c r="H30" s="245">
        <v>36000</v>
      </c>
      <c r="I30" s="245"/>
      <c r="J30" s="246"/>
      <c r="K30" s="219"/>
      <c r="L30" s="219"/>
      <c r="M30" s="219"/>
      <c r="N30" s="219"/>
      <c r="O30" s="219"/>
      <c r="P30" s="219"/>
    </row>
    <row r="31" spans="1:16" s="233" customFormat="1" x14ac:dyDescent="0.25">
      <c r="A31" s="241">
        <v>43230</v>
      </c>
      <c r="B31" s="242">
        <v>180163186</v>
      </c>
      <c r="C31" s="247">
        <v>1</v>
      </c>
      <c r="D31" s="246">
        <v>141838</v>
      </c>
      <c r="E31" s="244"/>
      <c r="F31" s="242"/>
      <c r="G31" s="246"/>
      <c r="H31" s="245">
        <v>21000</v>
      </c>
      <c r="I31" s="245"/>
      <c r="J31" s="246"/>
      <c r="K31" s="219"/>
      <c r="L31" s="219"/>
      <c r="M31" s="219"/>
      <c r="N31" s="219"/>
      <c r="O31" s="219"/>
      <c r="P31" s="219"/>
    </row>
    <row r="32" spans="1:16" s="233" customFormat="1" x14ac:dyDescent="0.25">
      <c r="A32" s="241">
        <v>43230</v>
      </c>
      <c r="B32" s="242">
        <v>180163225</v>
      </c>
      <c r="C32" s="247">
        <v>1</v>
      </c>
      <c r="D32" s="246">
        <v>141838</v>
      </c>
      <c r="E32" s="244"/>
      <c r="F32" s="242"/>
      <c r="G32" s="246"/>
      <c r="H32" s="245">
        <v>11000</v>
      </c>
      <c r="I32" s="245"/>
      <c r="J32" s="246"/>
      <c r="K32" s="219"/>
      <c r="L32" s="219"/>
      <c r="M32" s="219"/>
      <c r="N32" s="219"/>
      <c r="O32" s="219"/>
      <c r="P32" s="219"/>
    </row>
    <row r="33" spans="1:16" s="233" customFormat="1" x14ac:dyDescent="0.25">
      <c r="A33" s="241">
        <v>43230</v>
      </c>
      <c r="B33" s="242">
        <v>180163226</v>
      </c>
      <c r="C33" s="247">
        <v>1</v>
      </c>
      <c r="D33" s="246">
        <v>141838</v>
      </c>
      <c r="E33" s="244"/>
      <c r="F33" s="242"/>
      <c r="G33" s="246"/>
      <c r="H33" s="245">
        <v>36000</v>
      </c>
      <c r="I33" s="245"/>
      <c r="J33" s="246"/>
      <c r="K33" s="219"/>
      <c r="L33" s="219"/>
      <c r="M33" s="219"/>
      <c r="N33" s="219"/>
      <c r="O33" s="219"/>
      <c r="P33" s="219"/>
    </row>
    <row r="34" spans="1:16" s="233" customFormat="1" x14ac:dyDescent="0.25">
      <c r="A34" s="241">
        <v>43231</v>
      </c>
      <c r="B34" s="242">
        <v>180163311</v>
      </c>
      <c r="C34" s="247">
        <v>1</v>
      </c>
      <c r="D34" s="246">
        <v>141838</v>
      </c>
      <c r="E34" s="244"/>
      <c r="F34" s="242"/>
      <c r="G34" s="246"/>
      <c r="H34" s="245">
        <v>7000</v>
      </c>
      <c r="I34" s="245"/>
      <c r="J34" s="246"/>
      <c r="K34" s="219"/>
      <c r="L34" s="219"/>
      <c r="M34" s="219"/>
      <c r="N34" s="219"/>
      <c r="O34" s="219"/>
      <c r="P34" s="219"/>
    </row>
    <row r="35" spans="1:16" s="233" customFormat="1" x14ac:dyDescent="0.25">
      <c r="A35" s="241">
        <v>43231</v>
      </c>
      <c r="B35" s="242">
        <v>180163312</v>
      </c>
      <c r="C35" s="247">
        <v>1</v>
      </c>
      <c r="D35" s="246">
        <v>141838</v>
      </c>
      <c r="E35" s="244"/>
      <c r="F35" s="242"/>
      <c r="G35" s="246"/>
      <c r="H35" s="245">
        <v>47000</v>
      </c>
      <c r="I35" s="245"/>
      <c r="J35" s="246"/>
      <c r="K35" s="219"/>
      <c r="L35" s="219"/>
      <c r="M35" s="219"/>
      <c r="N35" s="219"/>
      <c r="O35" s="219"/>
      <c r="P35" s="219"/>
    </row>
    <row r="36" spans="1:16" s="233" customFormat="1" x14ac:dyDescent="0.25">
      <c r="A36" s="241">
        <v>43232</v>
      </c>
      <c r="B36" s="242">
        <v>180163436</v>
      </c>
      <c r="C36" s="247">
        <v>1</v>
      </c>
      <c r="D36" s="246">
        <v>141838</v>
      </c>
      <c r="E36" s="244"/>
      <c r="F36" s="242"/>
      <c r="G36" s="246"/>
      <c r="H36" s="245">
        <v>10000</v>
      </c>
      <c r="I36" s="245">
        <v>2317732</v>
      </c>
      <c r="J36" s="246" t="s">
        <v>17</v>
      </c>
      <c r="K36" s="219"/>
      <c r="L36" s="219"/>
      <c r="M36" s="219"/>
      <c r="N36" s="219"/>
      <c r="O36" s="219"/>
      <c r="P36" s="219"/>
    </row>
    <row r="37" spans="1:16" s="233" customFormat="1" x14ac:dyDescent="0.25">
      <c r="A37" s="241">
        <v>43234</v>
      </c>
      <c r="B37" s="242">
        <v>180163651</v>
      </c>
      <c r="C37" s="247">
        <v>1</v>
      </c>
      <c r="D37" s="246">
        <v>141838</v>
      </c>
      <c r="E37" s="244"/>
      <c r="F37" s="242"/>
      <c r="G37" s="246"/>
      <c r="H37" s="245">
        <v>47000</v>
      </c>
      <c r="I37" s="245"/>
      <c r="J37" s="246"/>
      <c r="K37" s="219"/>
      <c r="L37" s="219"/>
      <c r="M37" s="219"/>
      <c r="N37" s="219"/>
      <c r="O37" s="219"/>
      <c r="P37" s="219"/>
    </row>
    <row r="38" spans="1:16" s="233" customFormat="1" x14ac:dyDescent="0.25">
      <c r="A38" s="241">
        <v>43234</v>
      </c>
      <c r="B38" s="242">
        <v>180163652</v>
      </c>
      <c r="C38" s="247">
        <v>1</v>
      </c>
      <c r="D38" s="246">
        <v>141838</v>
      </c>
      <c r="E38" s="244"/>
      <c r="F38" s="242"/>
      <c r="G38" s="246"/>
      <c r="H38" s="245">
        <v>21000</v>
      </c>
      <c r="I38" s="245"/>
      <c r="J38" s="246"/>
      <c r="K38" s="219"/>
      <c r="L38" s="219"/>
      <c r="M38" s="219"/>
      <c r="N38" s="219"/>
      <c r="O38" s="219"/>
      <c r="P38" s="219"/>
    </row>
    <row r="39" spans="1:16" s="233" customFormat="1" x14ac:dyDescent="0.25">
      <c r="A39" s="241">
        <v>43234</v>
      </c>
      <c r="B39" s="242">
        <v>180163653</v>
      </c>
      <c r="C39" s="247">
        <v>1</v>
      </c>
      <c r="D39" s="246">
        <v>141838</v>
      </c>
      <c r="E39" s="244"/>
      <c r="F39" s="242"/>
      <c r="G39" s="246"/>
      <c r="H39" s="245">
        <v>10000</v>
      </c>
      <c r="I39" s="245"/>
      <c r="J39" s="246"/>
      <c r="K39" s="219"/>
      <c r="L39" s="219"/>
      <c r="M39" s="219"/>
      <c r="N39" s="219"/>
      <c r="O39" s="219"/>
      <c r="P39" s="219"/>
    </row>
    <row r="40" spans="1:16" s="233" customFormat="1" x14ac:dyDescent="0.25">
      <c r="A40" s="241">
        <v>43235</v>
      </c>
      <c r="B40" s="242">
        <v>180163877</v>
      </c>
      <c r="C40" s="247">
        <v>1</v>
      </c>
      <c r="D40" s="246">
        <v>141838</v>
      </c>
      <c r="E40" s="244"/>
      <c r="F40" s="242"/>
      <c r="G40" s="246"/>
      <c r="H40" s="245">
        <v>11000</v>
      </c>
      <c r="I40" s="245"/>
      <c r="J40" s="246"/>
      <c r="K40" s="219"/>
      <c r="L40" s="219"/>
      <c r="M40" s="219"/>
      <c r="N40" s="219"/>
      <c r="O40" s="219"/>
      <c r="P40" s="219"/>
    </row>
    <row r="41" spans="1:16" s="233" customFormat="1" x14ac:dyDescent="0.25">
      <c r="A41" s="241">
        <v>43235</v>
      </c>
      <c r="B41" s="242">
        <v>180163878</v>
      </c>
      <c r="C41" s="247">
        <v>1</v>
      </c>
      <c r="D41" s="246">
        <v>141838</v>
      </c>
      <c r="E41" s="244"/>
      <c r="F41" s="242"/>
      <c r="G41" s="246"/>
      <c r="H41" s="245">
        <v>11000</v>
      </c>
      <c r="I41" s="245"/>
      <c r="J41" s="246"/>
      <c r="K41" s="219"/>
      <c r="L41" s="219"/>
      <c r="M41" s="219"/>
      <c r="N41" s="219"/>
      <c r="O41" s="219"/>
      <c r="P41" s="219"/>
    </row>
    <row r="42" spans="1:16" s="233" customFormat="1" x14ac:dyDescent="0.25">
      <c r="A42" s="241">
        <v>43236</v>
      </c>
      <c r="B42" s="242">
        <v>180163959</v>
      </c>
      <c r="C42" s="247">
        <v>1</v>
      </c>
      <c r="D42" s="246">
        <v>141838</v>
      </c>
      <c r="E42" s="244"/>
      <c r="F42" s="242"/>
      <c r="G42" s="246"/>
      <c r="H42" s="245">
        <v>33000</v>
      </c>
      <c r="I42" s="245"/>
      <c r="J42" s="246"/>
      <c r="K42" s="219"/>
      <c r="L42" s="219"/>
      <c r="M42" s="219"/>
      <c r="N42" s="219"/>
      <c r="O42" s="219"/>
      <c r="P42" s="219"/>
    </row>
    <row r="43" spans="1:16" s="233" customFormat="1" x14ac:dyDescent="0.25">
      <c r="A43" s="241">
        <v>43236</v>
      </c>
      <c r="B43" s="242">
        <v>180163960</v>
      </c>
      <c r="C43" s="247">
        <v>1</v>
      </c>
      <c r="D43" s="246">
        <v>141838</v>
      </c>
      <c r="E43" s="244"/>
      <c r="F43" s="242"/>
      <c r="G43" s="246"/>
      <c r="H43" s="245">
        <v>10000</v>
      </c>
      <c r="I43" s="245"/>
      <c r="J43" s="246"/>
      <c r="K43" s="219"/>
      <c r="L43" s="219"/>
      <c r="M43" s="219"/>
      <c r="N43" s="219"/>
      <c r="O43" s="219"/>
      <c r="P43" s="219"/>
    </row>
    <row r="44" spans="1:16" s="233" customFormat="1" x14ac:dyDescent="0.25">
      <c r="A44" s="241">
        <v>43236</v>
      </c>
      <c r="B44" s="242">
        <v>180163962</v>
      </c>
      <c r="C44" s="247">
        <v>1</v>
      </c>
      <c r="D44" s="246">
        <v>141838</v>
      </c>
      <c r="E44" s="244"/>
      <c r="F44" s="242"/>
      <c r="G44" s="246"/>
      <c r="H44" s="245">
        <v>10000</v>
      </c>
      <c r="I44" s="245"/>
      <c r="J44" s="246"/>
      <c r="K44" s="219"/>
      <c r="L44" s="219"/>
      <c r="M44" s="219"/>
      <c r="N44" s="219"/>
      <c r="O44" s="219"/>
      <c r="P44" s="219"/>
    </row>
    <row r="45" spans="1:16" s="233" customFormat="1" x14ac:dyDescent="0.25">
      <c r="A45" s="241">
        <v>43237</v>
      </c>
      <c r="B45" s="242">
        <v>180164047</v>
      </c>
      <c r="C45" s="247">
        <v>1</v>
      </c>
      <c r="D45" s="246">
        <v>141838</v>
      </c>
      <c r="E45" s="244"/>
      <c r="F45" s="242"/>
      <c r="G45" s="246"/>
      <c r="H45" s="245">
        <v>14000</v>
      </c>
      <c r="I45" s="245"/>
      <c r="J45" s="246"/>
      <c r="K45" s="219"/>
      <c r="L45" s="219"/>
      <c r="M45" s="219"/>
      <c r="N45" s="219"/>
      <c r="O45" s="219"/>
      <c r="P45" s="219"/>
    </row>
    <row r="46" spans="1:16" s="233" customFormat="1" x14ac:dyDescent="0.25">
      <c r="A46" s="241">
        <v>43237</v>
      </c>
      <c r="B46" s="242">
        <v>180164048</v>
      </c>
      <c r="C46" s="247">
        <v>1</v>
      </c>
      <c r="D46" s="246">
        <v>141838</v>
      </c>
      <c r="E46" s="244"/>
      <c r="F46" s="242"/>
      <c r="G46" s="246"/>
      <c r="H46" s="245">
        <v>10000</v>
      </c>
      <c r="I46" s="245"/>
      <c r="J46" s="246"/>
      <c r="K46" s="219"/>
      <c r="L46" s="219"/>
      <c r="M46" s="219"/>
      <c r="N46" s="219"/>
      <c r="O46" s="219"/>
      <c r="P46" s="219"/>
    </row>
    <row r="47" spans="1:16" s="233" customFormat="1" x14ac:dyDescent="0.25">
      <c r="A47" s="241">
        <v>43237</v>
      </c>
      <c r="B47" s="242">
        <v>180164078</v>
      </c>
      <c r="C47" s="247">
        <v>50</v>
      </c>
      <c r="D47" s="246">
        <v>7091875</v>
      </c>
      <c r="E47" s="244"/>
      <c r="F47" s="242"/>
      <c r="G47" s="246"/>
      <c r="H47" s="245">
        <v>85000</v>
      </c>
      <c r="I47" s="245"/>
      <c r="J47" s="246"/>
      <c r="K47" s="219"/>
      <c r="L47" s="219"/>
      <c r="M47" s="219"/>
      <c r="N47" s="219"/>
      <c r="O47" s="219"/>
      <c r="P47" s="219"/>
    </row>
    <row r="48" spans="1:16" s="233" customFormat="1" x14ac:dyDescent="0.25">
      <c r="A48" s="241">
        <v>43238</v>
      </c>
      <c r="B48" s="242">
        <v>180164209</v>
      </c>
      <c r="C48" s="247">
        <v>1</v>
      </c>
      <c r="D48" s="246">
        <v>141838</v>
      </c>
      <c r="E48" s="244"/>
      <c r="F48" s="242"/>
      <c r="G48" s="246"/>
      <c r="H48" s="245">
        <v>25000</v>
      </c>
      <c r="I48" s="245"/>
      <c r="J48" s="246"/>
      <c r="K48" s="219"/>
      <c r="L48" s="219"/>
      <c r="M48" s="219"/>
      <c r="N48" s="219"/>
      <c r="O48" s="219"/>
      <c r="P48" s="219"/>
    </row>
    <row r="49" spans="1:16" s="233" customFormat="1" x14ac:dyDescent="0.25">
      <c r="A49" s="241">
        <v>43239</v>
      </c>
      <c r="B49" s="242">
        <v>180164292</v>
      </c>
      <c r="C49" s="247">
        <v>1</v>
      </c>
      <c r="D49" s="246">
        <v>141838</v>
      </c>
      <c r="E49" s="244"/>
      <c r="F49" s="242"/>
      <c r="G49" s="246"/>
      <c r="H49" s="245">
        <v>32000</v>
      </c>
      <c r="I49" s="245">
        <v>9112931</v>
      </c>
      <c r="J49" s="246" t="s">
        <v>17</v>
      </c>
      <c r="K49" s="219"/>
      <c r="L49" s="219"/>
      <c r="M49" s="219"/>
      <c r="N49" s="219"/>
      <c r="O49" s="219"/>
      <c r="P49" s="219"/>
    </row>
    <row r="50" spans="1:16" s="233" customFormat="1" x14ac:dyDescent="0.25">
      <c r="A50" s="241">
        <v>43241</v>
      </c>
      <c r="B50" s="242">
        <v>180164575</v>
      </c>
      <c r="C50" s="247">
        <v>1</v>
      </c>
      <c r="D50" s="246">
        <v>141838</v>
      </c>
      <c r="E50" s="244"/>
      <c r="F50" s="242"/>
      <c r="G50" s="246"/>
      <c r="H50" s="245">
        <v>26000</v>
      </c>
      <c r="I50" s="245"/>
      <c r="J50" s="246"/>
      <c r="K50" s="219"/>
      <c r="L50" s="219"/>
      <c r="M50" s="219"/>
      <c r="N50" s="219"/>
      <c r="O50" s="219"/>
      <c r="P50" s="219"/>
    </row>
    <row r="51" spans="1:16" s="233" customFormat="1" x14ac:dyDescent="0.25">
      <c r="A51" s="241">
        <v>43241</v>
      </c>
      <c r="B51" s="242">
        <v>180164576</v>
      </c>
      <c r="C51" s="247">
        <v>1</v>
      </c>
      <c r="D51" s="246">
        <v>141838</v>
      </c>
      <c r="E51" s="244"/>
      <c r="F51" s="242"/>
      <c r="G51" s="246"/>
      <c r="H51" s="245">
        <v>11000</v>
      </c>
      <c r="I51" s="245"/>
      <c r="J51" s="246"/>
      <c r="K51" s="219"/>
      <c r="L51" s="219"/>
      <c r="M51" s="219"/>
      <c r="N51" s="219"/>
      <c r="O51" s="219"/>
      <c r="P51" s="219"/>
    </row>
    <row r="52" spans="1:16" s="233" customFormat="1" x14ac:dyDescent="0.25">
      <c r="A52" s="241">
        <v>43242</v>
      </c>
      <c r="B52" s="242">
        <v>180164669</v>
      </c>
      <c r="C52" s="247">
        <v>1</v>
      </c>
      <c r="D52" s="246">
        <v>141838</v>
      </c>
      <c r="E52" s="244"/>
      <c r="F52" s="242"/>
      <c r="G52" s="246"/>
      <c r="H52" s="245">
        <v>11000</v>
      </c>
      <c r="I52" s="245"/>
      <c r="J52" s="246"/>
      <c r="K52" s="219"/>
      <c r="L52" s="219"/>
      <c r="M52" s="219"/>
      <c r="N52" s="219"/>
      <c r="O52" s="219"/>
      <c r="P52" s="219"/>
    </row>
    <row r="53" spans="1:16" s="233" customFormat="1" x14ac:dyDescent="0.25">
      <c r="A53" s="241">
        <v>43242</v>
      </c>
      <c r="B53" s="242">
        <v>180164670</v>
      </c>
      <c r="C53" s="247">
        <v>1</v>
      </c>
      <c r="D53" s="246">
        <v>141838</v>
      </c>
      <c r="E53" s="244"/>
      <c r="F53" s="242"/>
      <c r="G53" s="246"/>
      <c r="H53" s="245">
        <v>42000</v>
      </c>
      <c r="I53" s="245"/>
      <c r="J53" s="246"/>
      <c r="K53" s="219"/>
      <c r="L53" s="219"/>
      <c r="M53" s="219"/>
      <c r="N53" s="219"/>
      <c r="O53" s="219"/>
      <c r="P53" s="219"/>
    </row>
    <row r="54" spans="1:16" s="233" customFormat="1" x14ac:dyDescent="0.25">
      <c r="A54" s="241">
        <v>43243</v>
      </c>
      <c r="B54" s="242">
        <v>180164814</v>
      </c>
      <c r="C54" s="247">
        <v>1</v>
      </c>
      <c r="D54" s="246">
        <v>141838</v>
      </c>
      <c r="E54" s="244"/>
      <c r="F54" s="242"/>
      <c r="G54" s="246"/>
      <c r="H54" s="245">
        <v>14000</v>
      </c>
      <c r="I54" s="245"/>
      <c r="J54" s="246"/>
      <c r="K54" s="219"/>
      <c r="L54" s="219"/>
      <c r="M54" s="219"/>
      <c r="N54" s="219"/>
      <c r="O54" s="219"/>
      <c r="P54" s="219"/>
    </row>
    <row r="55" spans="1:16" s="233" customFormat="1" x14ac:dyDescent="0.25">
      <c r="A55" s="241">
        <v>43243</v>
      </c>
      <c r="B55" s="242">
        <v>180164815</v>
      </c>
      <c r="C55" s="247">
        <v>1</v>
      </c>
      <c r="D55" s="246">
        <v>141838</v>
      </c>
      <c r="E55" s="244"/>
      <c r="F55" s="242"/>
      <c r="G55" s="246"/>
      <c r="H55" s="245">
        <v>32000</v>
      </c>
      <c r="I55" s="245"/>
      <c r="J55" s="246"/>
      <c r="K55" s="219"/>
      <c r="L55" s="219"/>
      <c r="M55" s="219"/>
      <c r="N55" s="219"/>
      <c r="O55" s="219"/>
      <c r="P55" s="219"/>
    </row>
    <row r="56" spans="1:16" s="233" customFormat="1" x14ac:dyDescent="0.25">
      <c r="A56" s="241">
        <v>43244</v>
      </c>
      <c r="B56" s="242">
        <v>180164958</v>
      </c>
      <c r="C56" s="247">
        <v>1</v>
      </c>
      <c r="D56" s="246">
        <v>141838</v>
      </c>
      <c r="E56" s="244"/>
      <c r="F56" s="242"/>
      <c r="G56" s="246"/>
      <c r="H56" s="245">
        <v>21000</v>
      </c>
      <c r="I56" s="245"/>
      <c r="J56" s="246"/>
      <c r="K56" s="219"/>
      <c r="L56" s="219"/>
      <c r="M56" s="219"/>
      <c r="N56" s="219"/>
      <c r="O56" s="219"/>
      <c r="P56" s="219"/>
    </row>
    <row r="57" spans="1:16" s="233" customFormat="1" x14ac:dyDescent="0.25">
      <c r="A57" s="241">
        <v>43246</v>
      </c>
      <c r="B57" s="242">
        <v>180165266</v>
      </c>
      <c r="C57" s="247">
        <v>1</v>
      </c>
      <c r="D57" s="246">
        <v>141838</v>
      </c>
      <c r="E57" s="244"/>
      <c r="F57" s="242"/>
      <c r="G57" s="246"/>
      <c r="H57" s="245">
        <v>28000</v>
      </c>
      <c r="I57" s="245"/>
      <c r="J57" s="246"/>
      <c r="K57" s="219"/>
      <c r="L57" s="219"/>
      <c r="M57" s="219"/>
      <c r="N57" s="219"/>
      <c r="O57" s="219"/>
      <c r="P57" s="219"/>
    </row>
    <row r="58" spans="1:16" s="233" customFormat="1" x14ac:dyDescent="0.25">
      <c r="A58" s="241">
        <v>43246</v>
      </c>
      <c r="B58" s="242">
        <v>180165268</v>
      </c>
      <c r="C58" s="247">
        <v>1</v>
      </c>
      <c r="D58" s="246">
        <v>141838</v>
      </c>
      <c r="E58" s="244"/>
      <c r="F58" s="242"/>
      <c r="G58" s="246"/>
      <c r="H58" s="245">
        <v>10000</v>
      </c>
      <c r="I58" s="245"/>
      <c r="J58" s="246"/>
      <c r="K58" s="219"/>
      <c r="L58" s="219"/>
      <c r="M58" s="219"/>
      <c r="N58" s="219"/>
      <c r="O58" s="219"/>
      <c r="P58" s="219"/>
    </row>
    <row r="59" spans="1:16" s="233" customFormat="1" x14ac:dyDescent="0.25">
      <c r="A59" s="241">
        <v>43246</v>
      </c>
      <c r="B59" s="242">
        <v>180165269</v>
      </c>
      <c r="C59" s="247">
        <v>1</v>
      </c>
      <c r="D59" s="246">
        <v>141838</v>
      </c>
      <c r="E59" s="244"/>
      <c r="F59" s="242"/>
      <c r="G59" s="246"/>
      <c r="H59" s="245">
        <v>20000</v>
      </c>
      <c r="I59" s="245"/>
      <c r="J59" s="246"/>
      <c r="K59" s="219"/>
      <c r="L59" s="219"/>
      <c r="M59" s="219"/>
      <c r="N59" s="219"/>
      <c r="O59" s="219"/>
      <c r="P59" s="219"/>
    </row>
    <row r="60" spans="1:16" s="233" customFormat="1" x14ac:dyDescent="0.25">
      <c r="A60" s="241">
        <v>43246</v>
      </c>
      <c r="B60" s="242">
        <v>180165270</v>
      </c>
      <c r="C60" s="247">
        <v>1</v>
      </c>
      <c r="D60" s="246">
        <v>141838</v>
      </c>
      <c r="E60" s="244"/>
      <c r="F60" s="242"/>
      <c r="G60" s="246"/>
      <c r="H60" s="245">
        <v>11000</v>
      </c>
      <c r="I60" s="245"/>
      <c r="J60" s="246"/>
      <c r="K60" s="219"/>
      <c r="L60" s="219"/>
      <c r="M60" s="219"/>
      <c r="N60" s="219"/>
      <c r="O60" s="219"/>
      <c r="P60" s="219"/>
    </row>
    <row r="61" spans="1:16" s="233" customFormat="1" x14ac:dyDescent="0.25">
      <c r="A61" s="241">
        <v>43246</v>
      </c>
      <c r="B61" s="242">
        <v>180165272</v>
      </c>
      <c r="C61" s="247">
        <v>1</v>
      </c>
      <c r="D61" s="246">
        <v>141838</v>
      </c>
      <c r="E61" s="244"/>
      <c r="F61" s="242"/>
      <c r="G61" s="246"/>
      <c r="H61" s="245">
        <v>46000</v>
      </c>
      <c r="I61" s="245"/>
      <c r="J61" s="246"/>
      <c r="K61" s="219"/>
      <c r="L61" s="219"/>
      <c r="M61" s="219"/>
      <c r="N61" s="219"/>
      <c r="O61" s="219"/>
      <c r="P61" s="219"/>
    </row>
    <row r="62" spans="1:16" s="233" customFormat="1" x14ac:dyDescent="0.25">
      <c r="A62" s="241">
        <v>43246</v>
      </c>
      <c r="B62" s="242">
        <v>180165273</v>
      </c>
      <c r="C62" s="247">
        <v>1</v>
      </c>
      <c r="D62" s="246">
        <v>141838</v>
      </c>
      <c r="E62" s="244"/>
      <c r="F62" s="242"/>
      <c r="G62" s="246"/>
      <c r="H62" s="245">
        <v>11000</v>
      </c>
      <c r="I62" s="245"/>
      <c r="J62" s="246"/>
      <c r="K62" s="219"/>
      <c r="L62" s="219"/>
      <c r="M62" s="219"/>
      <c r="N62" s="219"/>
      <c r="O62" s="219"/>
      <c r="P62" s="219"/>
    </row>
    <row r="63" spans="1:16" s="233" customFormat="1" x14ac:dyDescent="0.25">
      <c r="A63" s="241">
        <v>43246</v>
      </c>
      <c r="B63" s="242">
        <v>180165274</v>
      </c>
      <c r="C63" s="247">
        <v>1</v>
      </c>
      <c r="D63" s="246">
        <v>141838</v>
      </c>
      <c r="E63" s="244"/>
      <c r="F63" s="242"/>
      <c r="G63" s="246"/>
      <c r="H63" s="245">
        <v>26000</v>
      </c>
      <c r="I63" s="245"/>
      <c r="J63" s="246"/>
      <c r="K63" s="219"/>
      <c r="L63" s="219"/>
      <c r="M63" s="219"/>
      <c r="N63" s="219"/>
      <c r="O63" s="219"/>
      <c r="P63" s="219"/>
    </row>
    <row r="64" spans="1:16" s="233" customFormat="1" x14ac:dyDescent="0.25">
      <c r="A64" s="241">
        <v>43247</v>
      </c>
      <c r="B64" s="242">
        <v>180165463</v>
      </c>
      <c r="C64" s="247">
        <v>1</v>
      </c>
      <c r="D64" s="246">
        <v>141838</v>
      </c>
      <c r="E64" s="244"/>
      <c r="F64" s="242"/>
      <c r="G64" s="246"/>
      <c r="H64" s="245">
        <v>46000</v>
      </c>
      <c r="I64" s="245"/>
      <c r="J64" s="246"/>
      <c r="K64" s="219"/>
      <c r="L64" s="219"/>
      <c r="M64" s="219"/>
      <c r="N64" s="219"/>
      <c r="O64" s="219"/>
      <c r="P64" s="219"/>
    </row>
    <row r="65" spans="1:16" s="233" customFormat="1" x14ac:dyDescent="0.25">
      <c r="A65" s="241">
        <v>43247</v>
      </c>
      <c r="B65" s="242">
        <v>180165464</v>
      </c>
      <c r="C65" s="247">
        <v>1</v>
      </c>
      <c r="D65" s="246">
        <v>141838</v>
      </c>
      <c r="E65" s="244"/>
      <c r="F65" s="242"/>
      <c r="G65" s="246"/>
      <c r="H65" s="245">
        <v>42000</v>
      </c>
      <c r="I65" s="245">
        <v>433000</v>
      </c>
      <c r="J65" s="246" t="s">
        <v>17</v>
      </c>
      <c r="K65" s="219"/>
      <c r="L65" s="219"/>
      <c r="M65" s="219"/>
      <c r="N65" s="219"/>
      <c r="O65" s="219"/>
      <c r="P65" s="219"/>
    </row>
    <row r="66" spans="1:16" s="233" customFormat="1" x14ac:dyDescent="0.25">
      <c r="A66" s="241">
        <v>43247</v>
      </c>
      <c r="B66" s="242">
        <v>180165465</v>
      </c>
      <c r="C66" s="247">
        <v>1</v>
      </c>
      <c r="D66" s="246">
        <v>141838</v>
      </c>
      <c r="E66" s="244"/>
      <c r="F66" s="242"/>
      <c r="G66" s="246"/>
      <c r="H66" s="245">
        <v>36000</v>
      </c>
      <c r="I66" s="245">
        <v>2411246</v>
      </c>
      <c r="J66" s="246" t="s">
        <v>17</v>
      </c>
      <c r="K66" s="219"/>
      <c r="L66" s="219"/>
      <c r="M66" s="219"/>
      <c r="N66" s="219"/>
      <c r="O66" s="219"/>
      <c r="P66" s="219"/>
    </row>
    <row r="67" spans="1:16" s="233" customFormat="1" x14ac:dyDescent="0.25">
      <c r="A67" s="241">
        <v>43248</v>
      </c>
      <c r="B67" s="242">
        <v>180165572</v>
      </c>
      <c r="C67" s="247">
        <v>1</v>
      </c>
      <c r="D67" s="246">
        <v>141838</v>
      </c>
      <c r="E67" s="244"/>
      <c r="F67" s="242"/>
      <c r="G67" s="246"/>
      <c r="H67" s="245">
        <v>9000</v>
      </c>
      <c r="I67" s="245"/>
      <c r="J67" s="246"/>
      <c r="K67" s="219"/>
      <c r="L67" s="219"/>
      <c r="M67" s="219"/>
      <c r="N67" s="219"/>
      <c r="O67" s="219"/>
      <c r="P67" s="219"/>
    </row>
    <row r="68" spans="1:16" s="233" customFormat="1" x14ac:dyDescent="0.25">
      <c r="A68" s="241">
        <v>43248</v>
      </c>
      <c r="B68" s="242">
        <v>180165573</v>
      </c>
      <c r="C68" s="247">
        <v>1</v>
      </c>
      <c r="D68" s="246">
        <v>141838</v>
      </c>
      <c r="E68" s="244"/>
      <c r="F68" s="242"/>
      <c r="G68" s="246"/>
      <c r="H68" s="245">
        <v>54000</v>
      </c>
      <c r="I68" s="245"/>
      <c r="J68" s="246"/>
      <c r="K68" s="219"/>
      <c r="L68" s="219"/>
      <c r="M68" s="219"/>
      <c r="N68" s="219"/>
      <c r="O68" s="219"/>
      <c r="P68" s="219"/>
    </row>
    <row r="69" spans="1:16" s="233" customFormat="1" x14ac:dyDescent="0.25">
      <c r="A69" s="241">
        <v>43249</v>
      </c>
      <c r="B69" s="242">
        <v>180165749</v>
      </c>
      <c r="C69" s="247">
        <v>1</v>
      </c>
      <c r="D69" s="246">
        <v>141838</v>
      </c>
      <c r="E69" s="244"/>
      <c r="F69" s="242"/>
      <c r="G69" s="246"/>
      <c r="H69" s="245">
        <v>14000</v>
      </c>
      <c r="I69" s="245"/>
      <c r="J69" s="246"/>
      <c r="K69" s="219"/>
      <c r="L69" s="219"/>
      <c r="M69" s="219"/>
      <c r="N69" s="219"/>
      <c r="O69" s="219"/>
      <c r="P69" s="219"/>
    </row>
    <row r="70" spans="1:16" s="233" customFormat="1" x14ac:dyDescent="0.25">
      <c r="A70" s="241">
        <v>43249</v>
      </c>
      <c r="B70" s="242">
        <v>180165750</v>
      </c>
      <c r="C70" s="247">
        <v>1</v>
      </c>
      <c r="D70" s="246">
        <v>141838</v>
      </c>
      <c r="E70" s="244"/>
      <c r="F70" s="242"/>
      <c r="G70" s="246"/>
      <c r="H70" s="245">
        <v>11000</v>
      </c>
      <c r="I70" s="245"/>
      <c r="J70" s="246"/>
      <c r="K70" s="219"/>
      <c r="L70" s="219"/>
      <c r="M70" s="219"/>
      <c r="N70" s="219"/>
      <c r="O70" s="219"/>
      <c r="P70" s="219"/>
    </row>
    <row r="71" spans="1:16" s="233" customFormat="1" x14ac:dyDescent="0.25">
      <c r="A71" s="241">
        <v>43249</v>
      </c>
      <c r="B71" s="242">
        <v>180165751</v>
      </c>
      <c r="C71" s="247">
        <v>1</v>
      </c>
      <c r="D71" s="246">
        <v>141838</v>
      </c>
      <c r="E71" s="244"/>
      <c r="F71" s="242"/>
      <c r="G71" s="246"/>
      <c r="H71" s="245">
        <v>36000</v>
      </c>
      <c r="I71" s="245"/>
      <c r="J71" s="246"/>
      <c r="K71" s="219"/>
      <c r="L71" s="219"/>
      <c r="M71" s="219"/>
      <c r="N71" s="219"/>
      <c r="O71" s="219"/>
      <c r="P71" s="219"/>
    </row>
    <row r="72" spans="1:16" s="233" customFormat="1" x14ac:dyDescent="0.25">
      <c r="A72" s="241">
        <v>43250</v>
      </c>
      <c r="B72" s="242">
        <v>180165863</v>
      </c>
      <c r="C72" s="247">
        <v>1</v>
      </c>
      <c r="D72" s="246">
        <v>141838</v>
      </c>
      <c r="E72" s="244"/>
      <c r="F72" s="242"/>
      <c r="G72" s="246"/>
      <c r="H72" s="245">
        <v>11000</v>
      </c>
      <c r="I72" s="245"/>
      <c r="J72" s="246"/>
      <c r="K72" s="219"/>
      <c r="L72" s="219"/>
      <c r="M72" s="219"/>
      <c r="N72" s="219"/>
      <c r="O72" s="219"/>
      <c r="P72" s="219"/>
    </row>
    <row r="73" spans="1:16" s="233" customFormat="1" x14ac:dyDescent="0.25">
      <c r="A73" s="241">
        <v>43250</v>
      </c>
      <c r="B73" s="242">
        <v>180165880</v>
      </c>
      <c r="C73" s="247">
        <v>1</v>
      </c>
      <c r="D73" s="246">
        <v>141838</v>
      </c>
      <c r="E73" s="244"/>
      <c r="F73" s="242"/>
      <c r="G73" s="246"/>
      <c r="H73" s="245">
        <v>11000</v>
      </c>
      <c r="I73" s="245"/>
      <c r="J73" s="246"/>
      <c r="K73" s="219"/>
      <c r="L73" s="219"/>
      <c r="M73" s="219"/>
      <c r="N73" s="219"/>
      <c r="O73" s="219"/>
      <c r="P73" s="219"/>
    </row>
    <row r="74" spans="1:16" s="233" customFormat="1" x14ac:dyDescent="0.25">
      <c r="A74" s="241">
        <v>43250</v>
      </c>
      <c r="B74" s="242">
        <v>180165881</v>
      </c>
      <c r="C74" s="247">
        <v>1</v>
      </c>
      <c r="D74" s="246">
        <v>141838</v>
      </c>
      <c r="E74" s="244"/>
      <c r="F74" s="242"/>
      <c r="G74" s="246"/>
      <c r="H74" s="245">
        <v>10000</v>
      </c>
      <c r="I74" s="245"/>
      <c r="J74" s="246"/>
      <c r="K74" s="219"/>
      <c r="L74" s="219"/>
      <c r="M74" s="219"/>
      <c r="N74" s="219"/>
      <c r="O74" s="219"/>
      <c r="P74" s="219"/>
    </row>
    <row r="75" spans="1:16" s="233" customFormat="1" x14ac:dyDescent="0.25">
      <c r="A75" s="241">
        <v>43251</v>
      </c>
      <c r="B75" s="242">
        <v>180166026</v>
      </c>
      <c r="C75" s="247">
        <v>1</v>
      </c>
      <c r="D75" s="246">
        <v>141838</v>
      </c>
      <c r="E75" s="244"/>
      <c r="F75" s="242"/>
      <c r="G75" s="246"/>
      <c r="H75" s="245">
        <v>47000</v>
      </c>
      <c r="I75" s="245"/>
      <c r="J75" s="246"/>
      <c r="K75" s="219"/>
      <c r="L75" s="219"/>
      <c r="M75" s="219"/>
      <c r="N75" s="219"/>
      <c r="O75" s="219"/>
      <c r="P75" s="219"/>
    </row>
    <row r="76" spans="1:16" s="233" customFormat="1" x14ac:dyDescent="0.25">
      <c r="A76" s="241">
        <v>43251</v>
      </c>
      <c r="B76" s="242">
        <v>180166027</v>
      </c>
      <c r="C76" s="247">
        <v>1</v>
      </c>
      <c r="D76" s="246">
        <v>141838</v>
      </c>
      <c r="E76" s="244"/>
      <c r="F76" s="242"/>
      <c r="G76" s="246"/>
      <c r="H76" s="245">
        <v>14000</v>
      </c>
      <c r="I76" s="245"/>
      <c r="J76" s="246"/>
      <c r="K76" s="219"/>
      <c r="L76" s="219"/>
      <c r="M76" s="219"/>
      <c r="N76" s="219"/>
      <c r="O76" s="219"/>
      <c r="P76" s="219"/>
    </row>
    <row r="77" spans="1:16" s="233" customFormat="1" x14ac:dyDescent="0.25">
      <c r="A77" s="241">
        <v>43251</v>
      </c>
      <c r="B77" s="242">
        <v>180166028</v>
      </c>
      <c r="C77" s="247">
        <v>1</v>
      </c>
      <c r="D77" s="246">
        <v>141838</v>
      </c>
      <c r="E77" s="244"/>
      <c r="F77" s="242"/>
      <c r="G77" s="246"/>
      <c r="H77" s="245">
        <v>10000</v>
      </c>
      <c r="I77" s="245"/>
      <c r="J77" s="246"/>
      <c r="K77" s="219"/>
      <c r="L77" s="219"/>
      <c r="M77" s="219"/>
      <c r="N77" s="219"/>
      <c r="O77" s="219"/>
      <c r="P77" s="219"/>
    </row>
    <row r="78" spans="1:16" s="233" customFormat="1" x14ac:dyDescent="0.25">
      <c r="A78" s="241">
        <v>43252</v>
      </c>
      <c r="B78" s="242">
        <v>180166167</v>
      </c>
      <c r="C78" s="247">
        <v>1</v>
      </c>
      <c r="D78" s="246">
        <v>141838</v>
      </c>
      <c r="E78" s="244"/>
      <c r="F78" s="242"/>
      <c r="G78" s="246"/>
      <c r="H78" s="245">
        <v>26000</v>
      </c>
      <c r="I78" s="245"/>
      <c r="J78" s="246"/>
      <c r="K78" s="219"/>
      <c r="L78" s="219"/>
      <c r="M78" s="219"/>
      <c r="N78" s="219"/>
      <c r="O78" s="219"/>
      <c r="P78" s="219"/>
    </row>
    <row r="79" spans="1:16" s="233" customFormat="1" x14ac:dyDescent="0.25">
      <c r="A79" s="241">
        <v>43252</v>
      </c>
      <c r="B79" s="242">
        <v>180166168</v>
      </c>
      <c r="C79" s="247">
        <v>1</v>
      </c>
      <c r="D79" s="246">
        <v>141838</v>
      </c>
      <c r="E79" s="244"/>
      <c r="F79" s="242"/>
      <c r="G79" s="246"/>
      <c r="H79" s="245">
        <v>47000</v>
      </c>
      <c r="I79" s="245"/>
      <c r="J79" s="246"/>
      <c r="K79" s="219"/>
      <c r="L79" s="219"/>
      <c r="M79" s="219"/>
      <c r="N79" s="219"/>
      <c r="O79" s="219"/>
      <c r="P79" s="219"/>
    </row>
    <row r="80" spans="1:16" s="233" customFormat="1" x14ac:dyDescent="0.25">
      <c r="A80" s="241">
        <v>43252</v>
      </c>
      <c r="B80" s="242">
        <v>180166169</v>
      </c>
      <c r="C80" s="247">
        <v>1</v>
      </c>
      <c r="D80" s="246">
        <v>141838</v>
      </c>
      <c r="E80" s="244"/>
      <c r="F80" s="242"/>
      <c r="G80" s="246"/>
      <c r="H80" s="245">
        <v>47000</v>
      </c>
      <c r="I80" s="245"/>
      <c r="J80" s="246"/>
      <c r="K80" s="219"/>
      <c r="L80" s="219"/>
      <c r="M80" s="219"/>
      <c r="N80" s="219"/>
      <c r="O80" s="219"/>
      <c r="P80" s="219"/>
    </row>
    <row r="81" spans="1:16" s="233" customFormat="1" x14ac:dyDescent="0.25">
      <c r="A81" s="241">
        <v>43253</v>
      </c>
      <c r="B81" s="242">
        <v>180166323</v>
      </c>
      <c r="C81" s="247">
        <v>1</v>
      </c>
      <c r="D81" s="246">
        <v>141838</v>
      </c>
      <c r="E81" s="244"/>
      <c r="F81" s="242"/>
      <c r="G81" s="246"/>
      <c r="H81" s="245">
        <v>11000</v>
      </c>
      <c r="I81" s="245"/>
      <c r="J81" s="246"/>
      <c r="K81" s="219"/>
      <c r="L81" s="219"/>
      <c r="M81" s="219"/>
      <c r="N81" s="219"/>
      <c r="O81" s="219"/>
      <c r="P81" s="219"/>
    </row>
    <row r="82" spans="1:16" s="233" customFormat="1" x14ac:dyDescent="0.25">
      <c r="A82" s="241">
        <v>43253</v>
      </c>
      <c r="B82" s="242">
        <v>180166333</v>
      </c>
      <c r="C82" s="247">
        <v>1</v>
      </c>
      <c r="D82" s="246">
        <v>141838</v>
      </c>
      <c r="E82" s="244"/>
      <c r="F82" s="242"/>
      <c r="G82" s="246"/>
      <c r="H82" s="245">
        <v>14000</v>
      </c>
      <c r="I82" s="245"/>
      <c r="J82" s="246"/>
      <c r="K82" s="219"/>
      <c r="L82" s="219"/>
      <c r="M82" s="219"/>
      <c r="N82" s="219"/>
      <c r="O82" s="219"/>
      <c r="P82" s="219"/>
    </row>
    <row r="83" spans="1:16" s="233" customFormat="1" x14ac:dyDescent="0.25">
      <c r="A83" s="241">
        <v>43253</v>
      </c>
      <c r="B83" s="242">
        <v>180166334</v>
      </c>
      <c r="C83" s="247">
        <v>1</v>
      </c>
      <c r="D83" s="246">
        <v>141838</v>
      </c>
      <c r="E83" s="244"/>
      <c r="F83" s="242"/>
      <c r="G83" s="246"/>
      <c r="H83" s="245">
        <v>18000</v>
      </c>
      <c r="I83" s="245"/>
      <c r="J83" s="246"/>
      <c r="K83" s="219"/>
      <c r="L83" s="219"/>
      <c r="M83" s="219"/>
      <c r="N83" s="219"/>
      <c r="O83" s="219"/>
      <c r="P83" s="219"/>
    </row>
    <row r="84" spans="1:16" s="233" customFormat="1" x14ac:dyDescent="0.25">
      <c r="A84" s="241">
        <v>43253</v>
      </c>
      <c r="B84" s="242">
        <v>180166370</v>
      </c>
      <c r="C84" s="247">
        <v>2</v>
      </c>
      <c r="D84" s="246">
        <v>283675</v>
      </c>
      <c r="E84" s="244"/>
      <c r="F84" s="242"/>
      <c r="G84" s="246"/>
      <c r="H84" s="245">
        <v>11000</v>
      </c>
      <c r="I84" s="245"/>
      <c r="J84" s="246"/>
      <c r="K84" s="219"/>
      <c r="L84" s="219"/>
      <c r="M84" s="219"/>
      <c r="N84" s="219"/>
      <c r="O84" s="219"/>
      <c r="P84" s="219"/>
    </row>
    <row r="85" spans="1:16" s="233" customFormat="1" x14ac:dyDescent="0.25">
      <c r="A85" s="241">
        <v>43253</v>
      </c>
      <c r="B85" s="242">
        <v>180166372</v>
      </c>
      <c r="C85" s="247">
        <v>1</v>
      </c>
      <c r="D85" s="246">
        <v>141838</v>
      </c>
      <c r="E85" s="244"/>
      <c r="F85" s="242"/>
      <c r="G85" s="246"/>
      <c r="H85" s="245">
        <v>20000</v>
      </c>
      <c r="I85" s="245"/>
      <c r="J85" s="246"/>
      <c r="K85" s="219"/>
      <c r="L85" s="219"/>
      <c r="M85" s="219"/>
      <c r="N85" s="219"/>
      <c r="O85" s="219"/>
      <c r="P85" s="219"/>
    </row>
    <row r="86" spans="1:16" s="233" customFormat="1" x14ac:dyDescent="0.25">
      <c r="A86" s="241">
        <v>43253</v>
      </c>
      <c r="B86" s="242">
        <v>180166382</v>
      </c>
      <c r="C86" s="247">
        <v>1</v>
      </c>
      <c r="D86" s="246">
        <v>141838</v>
      </c>
      <c r="E86" s="244"/>
      <c r="F86" s="242"/>
      <c r="G86" s="246"/>
      <c r="H86" s="245">
        <v>17000</v>
      </c>
      <c r="I86" s="245">
        <v>3416597</v>
      </c>
      <c r="J86" s="246" t="s">
        <v>17</v>
      </c>
      <c r="K86" s="219"/>
      <c r="L86" s="219"/>
      <c r="M86" s="219"/>
      <c r="N86" s="219"/>
      <c r="O86" s="219"/>
      <c r="P86" s="219"/>
    </row>
    <row r="87" spans="1:16" s="233" customFormat="1" x14ac:dyDescent="0.25">
      <c r="A87" s="241">
        <v>43255</v>
      </c>
      <c r="B87" s="242">
        <v>180166667</v>
      </c>
      <c r="C87" s="247">
        <v>1</v>
      </c>
      <c r="D87" s="246">
        <v>141838</v>
      </c>
      <c r="E87" s="244"/>
      <c r="F87" s="242"/>
      <c r="G87" s="246"/>
      <c r="H87" s="245">
        <v>11000</v>
      </c>
      <c r="I87" s="245"/>
      <c r="J87" s="246"/>
      <c r="K87" s="219"/>
      <c r="L87" s="219"/>
      <c r="M87" s="219"/>
      <c r="N87" s="219"/>
      <c r="O87" s="219"/>
      <c r="P87" s="219"/>
    </row>
    <row r="88" spans="1:16" s="233" customFormat="1" x14ac:dyDescent="0.25">
      <c r="A88" s="241">
        <v>43256</v>
      </c>
      <c r="B88" s="242">
        <v>180166925</v>
      </c>
      <c r="C88" s="247">
        <v>1</v>
      </c>
      <c r="D88" s="246">
        <v>141838</v>
      </c>
      <c r="E88" s="244"/>
      <c r="F88" s="242"/>
      <c r="G88" s="246"/>
      <c r="H88" s="245">
        <v>41000</v>
      </c>
      <c r="I88" s="245"/>
      <c r="J88" s="246"/>
      <c r="K88" s="219"/>
      <c r="L88" s="219"/>
      <c r="M88" s="219"/>
      <c r="N88" s="219"/>
      <c r="O88" s="219"/>
      <c r="P88" s="219"/>
    </row>
    <row r="89" spans="1:16" s="233" customFormat="1" x14ac:dyDescent="0.25">
      <c r="A89" s="241">
        <v>43256</v>
      </c>
      <c r="B89" s="242">
        <v>180166926</v>
      </c>
      <c r="C89" s="247">
        <v>1</v>
      </c>
      <c r="D89" s="246">
        <v>141838</v>
      </c>
      <c r="E89" s="244"/>
      <c r="F89" s="242"/>
      <c r="G89" s="246"/>
      <c r="H89" s="245">
        <v>17000</v>
      </c>
      <c r="I89" s="245"/>
      <c r="J89" s="246"/>
      <c r="K89" s="219"/>
      <c r="L89" s="219"/>
      <c r="M89" s="219"/>
      <c r="N89" s="219"/>
      <c r="O89" s="219"/>
      <c r="P89" s="219"/>
    </row>
    <row r="90" spans="1:16" s="233" customFormat="1" x14ac:dyDescent="0.25">
      <c r="A90" s="241">
        <v>43257</v>
      </c>
      <c r="B90" s="242">
        <v>180167141</v>
      </c>
      <c r="C90" s="247">
        <v>1</v>
      </c>
      <c r="D90" s="246">
        <v>141838</v>
      </c>
      <c r="E90" s="244"/>
      <c r="F90" s="242"/>
      <c r="G90" s="246"/>
      <c r="H90" s="245">
        <v>47000</v>
      </c>
      <c r="I90" s="245"/>
      <c r="J90" s="246"/>
      <c r="K90" s="219"/>
      <c r="L90" s="219"/>
      <c r="M90" s="219"/>
      <c r="N90" s="219"/>
      <c r="O90" s="219"/>
      <c r="P90" s="219"/>
    </row>
    <row r="91" spans="1:16" s="233" customFormat="1" x14ac:dyDescent="0.25">
      <c r="A91" s="241">
        <v>43258</v>
      </c>
      <c r="B91" s="242">
        <v>180167252</v>
      </c>
      <c r="C91" s="247">
        <v>1</v>
      </c>
      <c r="D91" s="246">
        <v>141838</v>
      </c>
      <c r="E91" s="244"/>
      <c r="F91" s="242"/>
      <c r="G91" s="246"/>
      <c r="H91" s="245">
        <v>11000</v>
      </c>
      <c r="I91" s="245"/>
      <c r="J91" s="246"/>
      <c r="K91" s="219"/>
      <c r="L91" s="219"/>
      <c r="M91" s="219"/>
      <c r="N91" s="219"/>
      <c r="O91" s="219"/>
      <c r="P91" s="219"/>
    </row>
    <row r="92" spans="1:16" s="233" customFormat="1" x14ac:dyDescent="0.25">
      <c r="A92" s="241">
        <v>43258</v>
      </c>
      <c r="B92" s="242">
        <v>180167254</v>
      </c>
      <c r="C92" s="247">
        <v>1</v>
      </c>
      <c r="D92" s="246">
        <v>141838</v>
      </c>
      <c r="E92" s="244"/>
      <c r="F92" s="242"/>
      <c r="G92" s="246"/>
      <c r="H92" s="245">
        <v>10000</v>
      </c>
      <c r="I92" s="245"/>
      <c r="J92" s="246"/>
      <c r="K92" s="219"/>
      <c r="L92" s="219"/>
      <c r="M92" s="219"/>
      <c r="N92" s="219"/>
      <c r="O92" s="219"/>
      <c r="P92" s="219"/>
    </row>
    <row r="93" spans="1:16" s="233" customFormat="1" x14ac:dyDescent="0.25">
      <c r="A93" s="241">
        <v>43258</v>
      </c>
      <c r="B93" s="242">
        <v>180167256</v>
      </c>
      <c r="C93" s="247">
        <v>1</v>
      </c>
      <c r="D93" s="246">
        <v>141838</v>
      </c>
      <c r="E93" s="244"/>
      <c r="F93" s="242"/>
      <c r="G93" s="246"/>
      <c r="H93" s="245">
        <v>25000</v>
      </c>
      <c r="I93" s="245">
        <v>1154866</v>
      </c>
      <c r="J93" s="246" t="s">
        <v>17</v>
      </c>
      <c r="K93" s="219"/>
      <c r="L93" s="219"/>
      <c r="M93" s="219"/>
      <c r="N93" s="219"/>
      <c r="O93" s="219"/>
      <c r="P93" s="219"/>
    </row>
    <row r="94" spans="1:16" s="233" customFormat="1" x14ac:dyDescent="0.25">
      <c r="A94" s="241">
        <v>43280</v>
      </c>
      <c r="B94" s="242"/>
      <c r="C94" s="247"/>
      <c r="D94" s="246"/>
      <c r="E94" s="244"/>
      <c r="F94" s="242"/>
      <c r="G94" s="246"/>
      <c r="H94" s="245"/>
      <c r="I94" s="245">
        <v>4663750</v>
      </c>
      <c r="J94" s="246" t="s">
        <v>17</v>
      </c>
      <c r="K94" s="219"/>
      <c r="L94" s="219"/>
      <c r="M94" s="219"/>
      <c r="N94" s="219"/>
      <c r="O94" s="219"/>
      <c r="P94" s="219"/>
    </row>
    <row r="95" spans="1:16" s="233" customFormat="1" x14ac:dyDescent="0.25">
      <c r="A95" s="241">
        <v>43281</v>
      </c>
      <c r="B95" s="242">
        <v>180168405</v>
      </c>
      <c r="C95" s="247">
        <v>1</v>
      </c>
      <c r="D95" s="246">
        <v>141838</v>
      </c>
      <c r="E95" s="244"/>
      <c r="F95" s="242"/>
      <c r="G95" s="246"/>
      <c r="H95" s="245">
        <v>14000</v>
      </c>
      <c r="I95" s="245"/>
      <c r="J95" s="246"/>
      <c r="K95" s="219"/>
      <c r="L95" s="219"/>
      <c r="M95" s="219"/>
      <c r="N95" s="219"/>
      <c r="O95" s="219"/>
      <c r="P95" s="219"/>
    </row>
    <row r="96" spans="1:16" s="233" customFormat="1" x14ac:dyDescent="0.25">
      <c r="A96" s="241">
        <v>43284</v>
      </c>
      <c r="B96" s="242">
        <v>180168602</v>
      </c>
      <c r="C96" s="247">
        <v>1</v>
      </c>
      <c r="D96" s="246">
        <v>141838</v>
      </c>
      <c r="E96" s="244"/>
      <c r="F96" s="242"/>
      <c r="G96" s="246"/>
      <c r="H96" s="245">
        <v>42000</v>
      </c>
      <c r="I96" s="245"/>
      <c r="J96" s="246"/>
      <c r="K96" s="219"/>
      <c r="L96" s="219"/>
      <c r="M96" s="219"/>
      <c r="N96" s="219"/>
      <c r="O96" s="219"/>
      <c r="P96" s="219"/>
    </row>
    <row r="97" spans="1:16" s="233" customFormat="1" x14ac:dyDescent="0.25">
      <c r="A97" s="241">
        <v>43284</v>
      </c>
      <c r="B97" s="242">
        <v>180168604</v>
      </c>
      <c r="C97" s="247">
        <v>1</v>
      </c>
      <c r="D97" s="246">
        <v>141838</v>
      </c>
      <c r="E97" s="244"/>
      <c r="F97" s="242"/>
      <c r="G97" s="246"/>
      <c r="H97" s="245">
        <v>20000</v>
      </c>
      <c r="I97" s="245"/>
      <c r="J97" s="246"/>
      <c r="K97" s="219"/>
      <c r="L97" s="219"/>
      <c r="M97" s="219"/>
      <c r="N97" s="219"/>
      <c r="O97" s="219"/>
      <c r="P97" s="219"/>
    </row>
    <row r="98" spans="1:16" s="233" customFormat="1" x14ac:dyDescent="0.25">
      <c r="A98" s="241">
        <v>43285</v>
      </c>
      <c r="B98" s="242">
        <v>180168700</v>
      </c>
      <c r="C98" s="247">
        <v>1</v>
      </c>
      <c r="D98" s="246">
        <v>141838</v>
      </c>
      <c r="E98" s="244"/>
      <c r="F98" s="242"/>
      <c r="G98" s="246"/>
      <c r="H98" s="245">
        <v>14000</v>
      </c>
      <c r="I98" s="245"/>
      <c r="J98" s="246"/>
      <c r="K98" s="219"/>
      <c r="L98" s="219"/>
      <c r="M98" s="219"/>
      <c r="N98" s="219"/>
      <c r="O98" s="219"/>
      <c r="P98" s="219"/>
    </row>
    <row r="99" spans="1:16" s="233" customFormat="1" x14ac:dyDescent="0.25">
      <c r="A99" s="241">
        <v>43285</v>
      </c>
      <c r="B99" s="242">
        <v>180168701</v>
      </c>
      <c r="C99" s="247">
        <v>1</v>
      </c>
      <c r="D99" s="246">
        <v>141838</v>
      </c>
      <c r="E99" s="244"/>
      <c r="F99" s="242"/>
      <c r="G99" s="246"/>
      <c r="H99" s="245">
        <v>20000</v>
      </c>
      <c r="I99" s="245"/>
      <c r="J99" s="246"/>
      <c r="K99" s="219"/>
      <c r="L99" s="219"/>
      <c r="M99" s="219"/>
      <c r="N99" s="219"/>
      <c r="O99" s="219"/>
      <c r="P99" s="219"/>
    </row>
    <row r="100" spans="1:16" s="233" customFormat="1" x14ac:dyDescent="0.25">
      <c r="A100" s="241">
        <v>43285</v>
      </c>
      <c r="B100" s="242">
        <v>180168703</v>
      </c>
      <c r="C100" s="247">
        <v>1</v>
      </c>
      <c r="D100" s="246">
        <v>141838</v>
      </c>
      <c r="E100" s="244"/>
      <c r="F100" s="242"/>
      <c r="G100" s="246"/>
      <c r="H100" s="245">
        <v>26000</v>
      </c>
      <c r="I100" s="245"/>
      <c r="J100" s="246"/>
      <c r="K100" s="219"/>
      <c r="L100" s="219"/>
      <c r="M100" s="219"/>
      <c r="N100" s="219"/>
      <c r="O100" s="219"/>
      <c r="P100" s="219"/>
    </row>
    <row r="101" spans="1:16" s="233" customFormat="1" x14ac:dyDescent="0.25">
      <c r="A101" s="241">
        <v>43285</v>
      </c>
      <c r="B101" s="242">
        <v>180168704</v>
      </c>
      <c r="C101" s="247">
        <v>1</v>
      </c>
      <c r="D101" s="246">
        <v>141838</v>
      </c>
      <c r="E101" s="244"/>
      <c r="F101" s="242"/>
      <c r="G101" s="246"/>
      <c r="H101" s="245">
        <v>7000</v>
      </c>
      <c r="I101" s="245"/>
      <c r="J101" s="246"/>
      <c r="K101" s="219"/>
      <c r="L101" s="219"/>
      <c r="M101" s="219"/>
      <c r="N101" s="219"/>
      <c r="O101" s="219"/>
      <c r="P101" s="219"/>
    </row>
    <row r="102" spans="1:16" s="233" customFormat="1" x14ac:dyDescent="0.25">
      <c r="A102" s="241">
        <v>43285</v>
      </c>
      <c r="B102" s="242">
        <v>180168705</v>
      </c>
      <c r="C102" s="247">
        <v>1</v>
      </c>
      <c r="D102" s="246">
        <v>141838</v>
      </c>
      <c r="E102" s="244"/>
      <c r="F102" s="242"/>
      <c r="G102" s="246"/>
      <c r="H102" s="245">
        <v>7000</v>
      </c>
      <c r="I102" s="245"/>
      <c r="J102" s="246"/>
      <c r="K102" s="219"/>
      <c r="L102" s="219"/>
      <c r="M102" s="219"/>
      <c r="N102" s="219"/>
      <c r="O102" s="219"/>
      <c r="P102" s="219"/>
    </row>
    <row r="103" spans="1:16" s="233" customFormat="1" x14ac:dyDescent="0.25">
      <c r="A103" s="241">
        <v>43286</v>
      </c>
      <c r="B103" s="242">
        <v>180168963</v>
      </c>
      <c r="C103" s="247">
        <v>1</v>
      </c>
      <c r="D103" s="246">
        <v>141838</v>
      </c>
      <c r="E103" s="244"/>
      <c r="F103" s="242"/>
      <c r="G103" s="246"/>
      <c r="H103" s="245">
        <v>14000</v>
      </c>
      <c r="I103" s="245"/>
      <c r="J103" s="246"/>
      <c r="K103" s="219"/>
      <c r="L103" s="219"/>
      <c r="M103" s="219"/>
      <c r="N103" s="219"/>
      <c r="O103" s="219"/>
      <c r="P103" s="219"/>
    </row>
    <row r="104" spans="1:16" s="233" customFormat="1" x14ac:dyDescent="0.25">
      <c r="A104" s="241">
        <v>43290</v>
      </c>
      <c r="B104" s="242">
        <v>180169114</v>
      </c>
      <c r="C104" s="247">
        <v>1</v>
      </c>
      <c r="D104" s="246">
        <v>141838</v>
      </c>
      <c r="E104" s="244"/>
      <c r="F104" s="242"/>
      <c r="G104" s="246"/>
      <c r="H104" s="245">
        <v>42000</v>
      </c>
      <c r="I104" s="245"/>
      <c r="J104" s="246"/>
      <c r="K104" s="219"/>
      <c r="L104" s="219"/>
      <c r="M104" s="219"/>
      <c r="N104" s="219"/>
      <c r="O104" s="219"/>
      <c r="P104" s="219"/>
    </row>
    <row r="105" spans="1:16" s="233" customFormat="1" x14ac:dyDescent="0.25">
      <c r="A105" s="241">
        <v>43290</v>
      </c>
      <c r="B105" s="242">
        <v>180169154</v>
      </c>
      <c r="C105" s="247">
        <v>1</v>
      </c>
      <c r="D105" s="246">
        <v>141838</v>
      </c>
      <c r="E105" s="244"/>
      <c r="F105" s="242"/>
      <c r="G105" s="246"/>
      <c r="H105" s="245">
        <v>21000</v>
      </c>
      <c r="I105" s="245"/>
      <c r="J105" s="246"/>
      <c r="K105" s="219"/>
      <c r="L105" s="219"/>
      <c r="M105" s="219"/>
      <c r="N105" s="219"/>
      <c r="O105" s="219"/>
      <c r="P105" s="219"/>
    </row>
    <row r="106" spans="1:16" s="233" customFormat="1" x14ac:dyDescent="0.25">
      <c r="A106" s="241">
        <v>43290</v>
      </c>
      <c r="B106" s="242">
        <v>180169155</v>
      </c>
      <c r="C106" s="247">
        <v>1</v>
      </c>
      <c r="D106" s="246">
        <v>141838</v>
      </c>
      <c r="E106" s="244"/>
      <c r="F106" s="242"/>
      <c r="G106" s="246"/>
      <c r="H106" s="245">
        <v>25000</v>
      </c>
      <c r="I106" s="245"/>
      <c r="J106" s="246"/>
      <c r="K106" s="219"/>
      <c r="L106" s="219"/>
      <c r="M106" s="219"/>
      <c r="N106" s="219"/>
      <c r="O106" s="219"/>
      <c r="P106" s="219"/>
    </row>
    <row r="107" spans="1:16" s="233" customFormat="1" x14ac:dyDescent="0.25">
      <c r="A107" s="241">
        <v>43291</v>
      </c>
      <c r="B107" s="242">
        <v>180169228</v>
      </c>
      <c r="C107" s="247">
        <v>1</v>
      </c>
      <c r="D107" s="246">
        <v>141838</v>
      </c>
      <c r="E107" s="244"/>
      <c r="F107" s="242"/>
      <c r="G107" s="246"/>
      <c r="H107" s="245">
        <v>10000</v>
      </c>
      <c r="I107" s="245"/>
      <c r="J107" s="246"/>
      <c r="K107" s="219"/>
      <c r="L107" s="219"/>
      <c r="M107" s="219"/>
      <c r="N107" s="219"/>
      <c r="O107" s="219"/>
      <c r="P107" s="219"/>
    </row>
    <row r="108" spans="1:16" s="233" customFormat="1" x14ac:dyDescent="0.25">
      <c r="A108" s="241">
        <v>43291</v>
      </c>
      <c r="B108" s="242">
        <v>180169229</v>
      </c>
      <c r="C108" s="247">
        <v>1</v>
      </c>
      <c r="D108" s="246">
        <v>141838</v>
      </c>
      <c r="E108" s="244"/>
      <c r="F108" s="242"/>
      <c r="G108" s="246"/>
      <c r="H108" s="245">
        <v>11000</v>
      </c>
      <c r="I108" s="245"/>
      <c r="J108" s="246"/>
      <c r="K108" s="219"/>
      <c r="L108" s="219"/>
      <c r="M108" s="219"/>
      <c r="N108" s="219"/>
      <c r="O108" s="219"/>
      <c r="P108" s="219"/>
    </row>
    <row r="109" spans="1:16" s="233" customFormat="1" x14ac:dyDescent="0.25">
      <c r="A109" s="241">
        <v>43291</v>
      </c>
      <c r="B109" s="242">
        <v>180169247</v>
      </c>
      <c r="C109" s="247">
        <v>200</v>
      </c>
      <c r="D109" s="246">
        <v>9327500</v>
      </c>
      <c r="E109" s="244"/>
      <c r="F109" s="242"/>
      <c r="G109" s="246"/>
      <c r="H109" s="245">
        <v>25000</v>
      </c>
      <c r="I109" s="245"/>
      <c r="J109" s="246"/>
      <c r="K109" s="219"/>
      <c r="L109" s="219"/>
      <c r="M109" s="219"/>
      <c r="N109" s="219"/>
      <c r="O109" s="219"/>
      <c r="P109" s="219"/>
    </row>
    <row r="110" spans="1:16" s="233" customFormat="1" x14ac:dyDescent="0.25">
      <c r="A110" s="241">
        <v>43292</v>
      </c>
      <c r="B110" s="242">
        <v>180169333</v>
      </c>
      <c r="C110" s="247">
        <v>1</v>
      </c>
      <c r="D110" s="246">
        <v>141838</v>
      </c>
      <c r="E110" s="244"/>
      <c r="F110" s="242"/>
      <c r="G110" s="246"/>
      <c r="H110" s="245">
        <v>10000</v>
      </c>
      <c r="I110" s="245"/>
      <c r="J110" s="246"/>
      <c r="K110" s="219"/>
      <c r="L110" s="219"/>
      <c r="M110" s="219"/>
      <c r="N110" s="219"/>
      <c r="O110" s="219"/>
      <c r="P110" s="219"/>
    </row>
    <row r="111" spans="1:16" s="233" customFormat="1" x14ac:dyDescent="0.25">
      <c r="A111" s="241">
        <v>43292</v>
      </c>
      <c r="B111" s="242">
        <v>180169334</v>
      </c>
      <c r="C111" s="247">
        <v>1</v>
      </c>
      <c r="D111" s="246">
        <v>141838</v>
      </c>
      <c r="E111" s="244"/>
      <c r="F111" s="242"/>
      <c r="G111" s="246"/>
      <c r="H111" s="245">
        <v>7000</v>
      </c>
      <c r="I111" s="245"/>
      <c r="J111" s="246"/>
      <c r="K111" s="219"/>
      <c r="L111" s="219"/>
      <c r="M111" s="219"/>
      <c r="N111" s="219"/>
      <c r="O111" s="219"/>
      <c r="P111" s="219"/>
    </row>
    <row r="112" spans="1:16" s="233" customFormat="1" x14ac:dyDescent="0.25">
      <c r="A112" s="241">
        <v>43292</v>
      </c>
      <c r="B112" s="242">
        <v>180169335</v>
      </c>
      <c r="C112" s="247">
        <v>1</v>
      </c>
      <c r="D112" s="246">
        <v>141838</v>
      </c>
      <c r="E112" s="244"/>
      <c r="F112" s="242"/>
      <c r="G112" s="246"/>
      <c r="H112" s="245">
        <v>14000</v>
      </c>
      <c r="I112" s="245"/>
      <c r="J112" s="246"/>
      <c r="K112" s="219"/>
      <c r="L112" s="219"/>
      <c r="M112" s="219"/>
      <c r="N112" s="219"/>
      <c r="O112" s="219"/>
      <c r="P112" s="219"/>
    </row>
    <row r="113" spans="1:16" s="233" customFormat="1" x14ac:dyDescent="0.25">
      <c r="A113" s="241">
        <v>43293</v>
      </c>
      <c r="B113" s="242">
        <v>180169410</v>
      </c>
      <c r="C113" s="247">
        <v>1</v>
      </c>
      <c r="D113" s="246">
        <v>141838</v>
      </c>
      <c r="E113" s="244"/>
      <c r="F113" s="242"/>
      <c r="G113" s="246"/>
      <c r="H113" s="245">
        <v>18000</v>
      </c>
      <c r="I113" s="245"/>
      <c r="J113" s="246"/>
      <c r="K113" s="219"/>
      <c r="L113" s="219"/>
      <c r="M113" s="219"/>
      <c r="N113" s="219"/>
      <c r="O113" s="219"/>
      <c r="P113" s="219"/>
    </row>
    <row r="114" spans="1:16" s="233" customFormat="1" x14ac:dyDescent="0.25">
      <c r="A114" s="241">
        <v>43293</v>
      </c>
      <c r="B114" s="242">
        <v>180169411</v>
      </c>
      <c r="C114" s="247">
        <v>1</v>
      </c>
      <c r="D114" s="246">
        <v>141838</v>
      </c>
      <c r="E114" s="244"/>
      <c r="F114" s="242"/>
      <c r="G114" s="246"/>
      <c r="H114" s="245">
        <v>14000</v>
      </c>
      <c r="I114" s="245"/>
      <c r="J114" s="246"/>
      <c r="K114" s="219"/>
      <c r="L114" s="219"/>
      <c r="M114" s="219"/>
      <c r="N114" s="219"/>
      <c r="O114" s="219"/>
      <c r="P114" s="219"/>
    </row>
    <row r="115" spans="1:16" s="233" customFormat="1" x14ac:dyDescent="0.25">
      <c r="A115" s="241">
        <v>43293</v>
      </c>
      <c r="B115" s="242">
        <v>180169412</v>
      </c>
      <c r="C115" s="247">
        <v>1</v>
      </c>
      <c r="D115" s="246">
        <v>141838</v>
      </c>
      <c r="E115" s="244"/>
      <c r="F115" s="242"/>
      <c r="G115" s="246"/>
      <c r="H115" s="245">
        <v>21000</v>
      </c>
      <c r="I115" s="245">
        <v>3378598</v>
      </c>
      <c r="J115" s="246" t="s">
        <v>17</v>
      </c>
      <c r="K115" s="219"/>
      <c r="L115" s="219"/>
      <c r="M115" s="219"/>
      <c r="N115" s="219"/>
      <c r="O115" s="219"/>
      <c r="P115" s="219"/>
    </row>
    <row r="116" spans="1:16" s="233" customFormat="1" x14ac:dyDescent="0.25">
      <c r="A116" s="241">
        <v>43295</v>
      </c>
      <c r="B116" s="242">
        <v>180169615</v>
      </c>
      <c r="C116" s="247">
        <v>1</v>
      </c>
      <c r="D116" s="246">
        <v>141838</v>
      </c>
      <c r="E116" s="244"/>
      <c r="F116" s="242"/>
      <c r="G116" s="246"/>
      <c r="H116" s="245">
        <v>22000</v>
      </c>
      <c r="I116" s="245">
        <v>4667750</v>
      </c>
      <c r="J116" s="246" t="s">
        <v>17</v>
      </c>
      <c r="K116" s="219"/>
      <c r="L116" s="219"/>
      <c r="M116" s="219"/>
      <c r="N116" s="219"/>
      <c r="O116" s="219"/>
      <c r="P116" s="219"/>
    </row>
    <row r="117" spans="1:16" s="233" customFormat="1" x14ac:dyDescent="0.25">
      <c r="A117" s="241">
        <v>43297</v>
      </c>
      <c r="B117" s="242">
        <v>180169814</v>
      </c>
      <c r="C117" s="247">
        <v>1</v>
      </c>
      <c r="D117" s="246">
        <v>141838</v>
      </c>
      <c r="E117" s="244"/>
      <c r="F117" s="242"/>
      <c r="G117" s="246"/>
      <c r="H117" s="245">
        <v>46000</v>
      </c>
      <c r="I117" s="245"/>
      <c r="J117" s="246"/>
      <c r="K117" s="219"/>
      <c r="L117" s="219"/>
      <c r="M117" s="219"/>
      <c r="N117" s="219"/>
      <c r="O117" s="219"/>
      <c r="P117" s="219"/>
    </row>
    <row r="118" spans="1:16" s="233" customFormat="1" x14ac:dyDescent="0.25">
      <c r="A118" s="241">
        <v>43300</v>
      </c>
      <c r="B118" s="242">
        <v>180170074</v>
      </c>
      <c r="C118" s="247">
        <v>1</v>
      </c>
      <c r="D118" s="246">
        <v>141838</v>
      </c>
      <c r="E118" s="244"/>
      <c r="F118" s="242"/>
      <c r="G118" s="246"/>
      <c r="H118" s="245">
        <v>18000</v>
      </c>
      <c r="I118" s="245"/>
      <c r="J118" s="246"/>
      <c r="K118" s="219"/>
      <c r="L118" s="219"/>
      <c r="M118" s="219"/>
      <c r="N118" s="219"/>
      <c r="O118" s="219"/>
      <c r="P118" s="219"/>
    </row>
    <row r="119" spans="1:16" s="233" customFormat="1" x14ac:dyDescent="0.25">
      <c r="A119" s="241">
        <v>43301</v>
      </c>
      <c r="B119" s="242">
        <v>180170182</v>
      </c>
      <c r="C119" s="247">
        <v>1</v>
      </c>
      <c r="D119" s="246">
        <v>141838</v>
      </c>
      <c r="E119" s="244"/>
      <c r="F119" s="242"/>
      <c r="G119" s="246"/>
      <c r="H119" s="245">
        <v>11000</v>
      </c>
      <c r="I119" s="245"/>
      <c r="J119" s="246"/>
      <c r="K119" s="219"/>
      <c r="L119" s="219"/>
      <c r="M119" s="219"/>
      <c r="N119" s="219"/>
      <c r="O119" s="219"/>
      <c r="P119" s="219"/>
    </row>
    <row r="120" spans="1:16" s="233" customFormat="1" x14ac:dyDescent="0.25">
      <c r="A120" s="241">
        <v>43301</v>
      </c>
      <c r="B120" s="242">
        <v>180170183</v>
      </c>
      <c r="C120" s="247">
        <v>1</v>
      </c>
      <c r="D120" s="246">
        <v>141838</v>
      </c>
      <c r="E120" s="244"/>
      <c r="F120" s="242"/>
      <c r="G120" s="246"/>
      <c r="H120" s="245">
        <v>75000</v>
      </c>
      <c r="I120" s="245"/>
      <c r="J120" s="246"/>
      <c r="K120" s="219"/>
      <c r="L120" s="219"/>
      <c r="M120" s="219"/>
      <c r="N120" s="219"/>
      <c r="O120" s="219"/>
      <c r="P120" s="219"/>
    </row>
    <row r="121" spans="1:16" s="233" customFormat="1" x14ac:dyDescent="0.25">
      <c r="A121" s="241">
        <v>43301</v>
      </c>
      <c r="B121" s="242">
        <v>180170184</v>
      </c>
      <c r="C121" s="247">
        <v>1</v>
      </c>
      <c r="D121" s="246">
        <v>141838</v>
      </c>
      <c r="E121" s="244"/>
      <c r="F121" s="242"/>
      <c r="G121" s="246"/>
      <c r="H121" s="245">
        <v>11000</v>
      </c>
      <c r="I121" s="245"/>
      <c r="J121" s="246"/>
      <c r="K121" s="219"/>
      <c r="L121" s="219"/>
      <c r="M121" s="219"/>
      <c r="N121" s="219"/>
      <c r="O121" s="219"/>
      <c r="P121" s="219"/>
    </row>
    <row r="122" spans="1:16" s="233" customFormat="1" x14ac:dyDescent="0.25">
      <c r="A122" s="241">
        <v>43301</v>
      </c>
      <c r="B122" s="242">
        <v>180170185</v>
      </c>
      <c r="C122" s="247">
        <v>1</v>
      </c>
      <c r="D122" s="246">
        <v>141838</v>
      </c>
      <c r="E122" s="244"/>
      <c r="F122" s="242"/>
      <c r="G122" s="246"/>
      <c r="H122" s="245">
        <v>11000</v>
      </c>
      <c r="I122" s="245"/>
      <c r="J122" s="246"/>
      <c r="K122" s="219"/>
      <c r="L122" s="219"/>
      <c r="M122" s="219"/>
      <c r="N122" s="219"/>
      <c r="O122" s="219"/>
      <c r="P122" s="219"/>
    </row>
    <row r="123" spans="1:16" s="233" customFormat="1" x14ac:dyDescent="0.25">
      <c r="A123" s="241">
        <v>43301</v>
      </c>
      <c r="B123" s="242">
        <v>180170186</v>
      </c>
      <c r="C123" s="247">
        <v>1</v>
      </c>
      <c r="D123" s="246">
        <v>141838</v>
      </c>
      <c r="E123" s="244"/>
      <c r="F123" s="242"/>
      <c r="G123" s="246"/>
      <c r="H123" s="245">
        <v>21000</v>
      </c>
      <c r="I123" s="245">
        <v>1185866</v>
      </c>
      <c r="J123" s="246" t="s">
        <v>17</v>
      </c>
      <c r="K123" s="219"/>
      <c r="L123" s="219"/>
      <c r="M123" s="219"/>
      <c r="N123" s="219"/>
      <c r="O123" s="219"/>
      <c r="P123" s="219"/>
    </row>
    <row r="124" spans="1:16" s="233" customFormat="1" x14ac:dyDescent="0.25">
      <c r="A124" s="241">
        <v>43305</v>
      </c>
      <c r="B124" s="242">
        <v>180170487</v>
      </c>
      <c r="C124" s="247">
        <v>1</v>
      </c>
      <c r="D124" s="246">
        <v>141838</v>
      </c>
      <c r="E124" s="244"/>
      <c r="F124" s="242"/>
      <c r="G124" s="246"/>
      <c r="H124" s="245">
        <v>20000</v>
      </c>
      <c r="I124" s="245"/>
      <c r="J124" s="246"/>
      <c r="K124" s="219"/>
      <c r="L124" s="219"/>
      <c r="M124" s="219"/>
      <c r="N124" s="219"/>
      <c r="O124" s="219"/>
      <c r="P124" s="219"/>
    </row>
    <row r="125" spans="1:16" s="233" customFormat="1" x14ac:dyDescent="0.25">
      <c r="A125" s="241">
        <v>43306</v>
      </c>
      <c r="B125" s="242">
        <v>180170580</v>
      </c>
      <c r="C125" s="247">
        <v>1</v>
      </c>
      <c r="D125" s="246">
        <v>141838</v>
      </c>
      <c r="E125" s="244"/>
      <c r="F125" s="242"/>
      <c r="G125" s="246"/>
      <c r="H125" s="245">
        <v>25000</v>
      </c>
      <c r="I125" s="245"/>
      <c r="J125" s="246"/>
      <c r="K125" s="219"/>
      <c r="L125" s="219"/>
      <c r="M125" s="219"/>
      <c r="N125" s="219"/>
      <c r="O125" s="219"/>
      <c r="P125" s="219"/>
    </row>
    <row r="126" spans="1:16" s="233" customFormat="1" x14ac:dyDescent="0.25">
      <c r="A126" s="241">
        <v>43306</v>
      </c>
      <c r="B126" s="242">
        <v>180170581</v>
      </c>
      <c r="C126" s="247">
        <v>1</v>
      </c>
      <c r="D126" s="246">
        <v>141838</v>
      </c>
      <c r="E126" s="244"/>
      <c r="F126" s="242"/>
      <c r="G126" s="246"/>
      <c r="H126" s="245">
        <v>14000</v>
      </c>
      <c r="I126" s="245"/>
      <c r="J126" s="246"/>
      <c r="K126" s="219"/>
      <c r="L126" s="219"/>
      <c r="M126" s="219"/>
      <c r="N126" s="219"/>
      <c r="O126" s="219"/>
      <c r="P126" s="219"/>
    </row>
    <row r="127" spans="1:16" s="233" customFormat="1" x14ac:dyDescent="0.25">
      <c r="A127" s="241">
        <v>43308</v>
      </c>
      <c r="B127" s="242">
        <v>180170742</v>
      </c>
      <c r="C127" s="247">
        <v>1</v>
      </c>
      <c r="D127" s="246">
        <v>141838</v>
      </c>
      <c r="E127" s="244"/>
      <c r="F127" s="242"/>
      <c r="G127" s="246"/>
      <c r="H127" s="245">
        <v>11000</v>
      </c>
      <c r="I127" s="245"/>
      <c r="J127" s="246"/>
      <c r="K127" s="219"/>
      <c r="L127" s="219"/>
      <c r="M127" s="219"/>
      <c r="N127" s="219"/>
      <c r="O127" s="219"/>
      <c r="P127" s="219"/>
    </row>
    <row r="128" spans="1:16" s="233" customFormat="1" x14ac:dyDescent="0.25">
      <c r="A128" s="241">
        <v>43308</v>
      </c>
      <c r="B128" s="242">
        <v>180170743</v>
      </c>
      <c r="C128" s="247">
        <v>1</v>
      </c>
      <c r="D128" s="246">
        <v>141838</v>
      </c>
      <c r="E128" s="244"/>
      <c r="F128" s="242"/>
      <c r="G128" s="246"/>
      <c r="H128" s="245">
        <v>42000</v>
      </c>
      <c r="I128" s="245">
        <v>821190</v>
      </c>
      <c r="J128" s="246" t="s">
        <v>17</v>
      </c>
      <c r="K128" s="219"/>
      <c r="L128" s="219"/>
      <c r="M128" s="219"/>
      <c r="N128" s="219"/>
      <c r="O128" s="219"/>
      <c r="P128" s="219"/>
    </row>
    <row r="129" spans="1:16" s="233" customFormat="1" x14ac:dyDescent="0.25">
      <c r="A129" s="241">
        <v>43311</v>
      </c>
      <c r="B129" s="242">
        <v>180170992</v>
      </c>
      <c r="C129" s="247">
        <v>1</v>
      </c>
      <c r="D129" s="246">
        <v>141838</v>
      </c>
      <c r="E129" s="244"/>
      <c r="F129" s="242"/>
      <c r="G129" s="246"/>
      <c r="H129" s="245">
        <v>28000</v>
      </c>
      <c r="I129" s="245"/>
      <c r="J129" s="246"/>
      <c r="K129" s="219"/>
      <c r="L129" s="219"/>
      <c r="M129" s="219"/>
      <c r="N129" s="219"/>
      <c r="O129" s="219"/>
      <c r="P129" s="219"/>
    </row>
    <row r="130" spans="1:16" s="233" customFormat="1" x14ac:dyDescent="0.25">
      <c r="A130" s="241">
        <v>43313</v>
      </c>
      <c r="B130" s="242">
        <v>180171171</v>
      </c>
      <c r="C130" s="247">
        <v>1</v>
      </c>
      <c r="D130" s="246">
        <v>141838</v>
      </c>
      <c r="E130" s="244"/>
      <c r="F130" s="242"/>
      <c r="G130" s="246"/>
      <c r="H130" s="245">
        <v>19000</v>
      </c>
      <c r="I130" s="245"/>
      <c r="J130" s="246"/>
      <c r="K130" s="219"/>
      <c r="L130" s="219"/>
      <c r="M130" s="219"/>
      <c r="N130" s="219"/>
      <c r="O130" s="219"/>
      <c r="P130" s="219"/>
    </row>
    <row r="131" spans="1:16" s="233" customFormat="1" x14ac:dyDescent="0.25">
      <c r="A131" s="241">
        <v>43313</v>
      </c>
      <c r="B131" s="242">
        <v>180171172</v>
      </c>
      <c r="C131" s="247">
        <v>1</v>
      </c>
      <c r="D131" s="246">
        <v>141838</v>
      </c>
      <c r="E131" s="244"/>
      <c r="F131" s="242"/>
      <c r="G131" s="246"/>
      <c r="H131" s="245">
        <v>11000</v>
      </c>
      <c r="I131" s="245"/>
      <c r="J131" s="246"/>
      <c r="K131" s="219"/>
      <c r="L131" s="219"/>
      <c r="M131" s="219"/>
      <c r="N131" s="219"/>
      <c r="O131" s="219"/>
      <c r="P131" s="219"/>
    </row>
    <row r="132" spans="1:16" s="233" customFormat="1" x14ac:dyDescent="0.25">
      <c r="A132" s="241">
        <v>43315</v>
      </c>
      <c r="B132" s="242">
        <v>180171343</v>
      </c>
      <c r="C132" s="247">
        <v>1</v>
      </c>
      <c r="D132" s="246">
        <v>141838</v>
      </c>
      <c r="E132" s="244"/>
      <c r="F132" s="242"/>
      <c r="G132" s="246"/>
      <c r="H132" s="245">
        <v>11000</v>
      </c>
      <c r="I132" s="245"/>
      <c r="J132" s="246"/>
      <c r="K132" s="219"/>
      <c r="L132" s="219"/>
      <c r="M132" s="219"/>
      <c r="N132" s="219"/>
      <c r="O132" s="219"/>
      <c r="P132" s="219"/>
    </row>
    <row r="133" spans="1:16" s="233" customFormat="1" x14ac:dyDescent="0.25">
      <c r="A133" s="241">
        <v>43316</v>
      </c>
      <c r="B133" s="242">
        <v>180171441</v>
      </c>
      <c r="C133" s="247">
        <v>1</v>
      </c>
      <c r="D133" s="246">
        <v>141838</v>
      </c>
      <c r="E133" s="244"/>
      <c r="F133" s="242"/>
      <c r="G133" s="246"/>
      <c r="H133" s="245">
        <v>13000</v>
      </c>
      <c r="I133" s="245">
        <v>791190</v>
      </c>
      <c r="J133" s="246" t="s">
        <v>17</v>
      </c>
      <c r="K133" s="219"/>
      <c r="L133" s="219"/>
      <c r="M133" s="219"/>
      <c r="N133" s="219"/>
      <c r="O133" s="219"/>
      <c r="P133" s="219"/>
    </row>
    <row r="134" spans="1:16" s="233" customFormat="1" x14ac:dyDescent="0.25">
      <c r="A134" s="241">
        <v>43318</v>
      </c>
      <c r="B134" s="242">
        <v>180171656</v>
      </c>
      <c r="C134" s="247">
        <v>1</v>
      </c>
      <c r="D134" s="246">
        <v>141838</v>
      </c>
      <c r="E134" s="244"/>
      <c r="F134" s="242"/>
      <c r="G134" s="246"/>
      <c r="H134" s="245">
        <v>41000</v>
      </c>
      <c r="I134" s="245"/>
      <c r="J134" s="246"/>
      <c r="K134" s="219"/>
      <c r="L134" s="219"/>
      <c r="M134" s="219"/>
      <c r="N134" s="219"/>
      <c r="O134" s="219"/>
      <c r="P134" s="219"/>
    </row>
    <row r="135" spans="1:16" s="233" customFormat="1" x14ac:dyDescent="0.25">
      <c r="A135" s="241">
        <v>43318</v>
      </c>
      <c r="B135" s="242">
        <v>180171657</v>
      </c>
      <c r="C135" s="247">
        <v>1</v>
      </c>
      <c r="D135" s="246">
        <v>141838</v>
      </c>
      <c r="E135" s="244"/>
      <c r="F135" s="242"/>
      <c r="G135" s="246"/>
      <c r="H135" s="245">
        <v>11000</v>
      </c>
      <c r="I135" s="245"/>
      <c r="J135" s="246"/>
      <c r="K135" s="219"/>
      <c r="L135" s="219"/>
      <c r="M135" s="219"/>
      <c r="N135" s="219"/>
      <c r="O135" s="219"/>
      <c r="P135" s="219"/>
    </row>
    <row r="136" spans="1:16" s="233" customFormat="1" x14ac:dyDescent="0.25">
      <c r="A136" s="241">
        <v>43319</v>
      </c>
      <c r="B136" s="242">
        <v>180171704</v>
      </c>
      <c r="C136" s="247">
        <v>1</v>
      </c>
      <c r="D136" s="246">
        <v>141838</v>
      </c>
      <c r="E136" s="244"/>
      <c r="F136" s="242"/>
      <c r="G136" s="246"/>
      <c r="H136" s="245">
        <v>14000</v>
      </c>
      <c r="I136" s="245"/>
      <c r="J136" s="246"/>
      <c r="K136" s="219"/>
      <c r="L136" s="219"/>
      <c r="M136" s="219"/>
      <c r="N136" s="219"/>
      <c r="O136" s="219"/>
      <c r="P136" s="219"/>
    </row>
    <row r="137" spans="1:16" s="233" customFormat="1" x14ac:dyDescent="0.25">
      <c r="A137" s="241">
        <v>43319</v>
      </c>
      <c r="B137" s="242">
        <v>180171705</v>
      </c>
      <c r="C137" s="247">
        <v>1</v>
      </c>
      <c r="D137" s="246">
        <v>141838</v>
      </c>
      <c r="E137" s="244"/>
      <c r="F137" s="242"/>
      <c r="G137" s="246"/>
      <c r="H137" s="245">
        <v>18000</v>
      </c>
      <c r="I137" s="245"/>
      <c r="J137" s="246"/>
      <c r="K137" s="219"/>
      <c r="L137" s="219"/>
      <c r="M137" s="219"/>
      <c r="N137" s="219"/>
      <c r="O137" s="219"/>
      <c r="P137" s="219"/>
    </row>
    <row r="138" spans="1:16" s="233" customFormat="1" x14ac:dyDescent="0.25">
      <c r="A138" s="241">
        <v>43319</v>
      </c>
      <c r="B138" s="242">
        <v>180171706</v>
      </c>
      <c r="C138" s="247">
        <v>1</v>
      </c>
      <c r="D138" s="246">
        <v>141838</v>
      </c>
      <c r="E138" s="244"/>
      <c r="F138" s="242"/>
      <c r="G138" s="246"/>
      <c r="H138" s="245">
        <v>47000</v>
      </c>
      <c r="I138" s="245"/>
      <c r="J138" s="246"/>
      <c r="K138" s="219"/>
      <c r="L138" s="219"/>
      <c r="M138" s="219"/>
      <c r="N138" s="219"/>
      <c r="O138" s="219"/>
      <c r="P138" s="219"/>
    </row>
    <row r="139" spans="1:16" s="233" customFormat="1" x14ac:dyDescent="0.25">
      <c r="A139" s="241">
        <v>43320</v>
      </c>
      <c r="B139" s="242">
        <v>180171810</v>
      </c>
      <c r="C139" s="247">
        <v>1</v>
      </c>
      <c r="D139" s="246">
        <v>141838</v>
      </c>
      <c r="E139" s="244"/>
      <c r="F139" s="242"/>
      <c r="G139" s="246"/>
      <c r="H139" s="245">
        <v>55000</v>
      </c>
      <c r="I139" s="245"/>
      <c r="J139" s="246"/>
      <c r="K139" s="219"/>
      <c r="L139" s="219"/>
      <c r="M139" s="219"/>
      <c r="N139" s="219"/>
      <c r="O139" s="219"/>
      <c r="P139" s="219"/>
    </row>
    <row r="140" spans="1:16" s="233" customFormat="1" x14ac:dyDescent="0.25">
      <c r="A140" s="241">
        <v>43320</v>
      </c>
      <c r="B140" s="242">
        <v>180171811</v>
      </c>
      <c r="C140" s="247">
        <v>1</v>
      </c>
      <c r="D140" s="246">
        <v>141838</v>
      </c>
      <c r="E140" s="244"/>
      <c r="F140" s="242"/>
      <c r="G140" s="246"/>
      <c r="H140" s="245">
        <v>14000</v>
      </c>
      <c r="I140" s="245"/>
      <c r="J140" s="246"/>
      <c r="K140" s="219"/>
      <c r="L140" s="219"/>
      <c r="M140" s="219"/>
      <c r="N140" s="219"/>
      <c r="O140" s="219"/>
      <c r="P140" s="219"/>
    </row>
    <row r="141" spans="1:16" s="233" customFormat="1" x14ac:dyDescent="0.25">
      <c r="A141" s="241">
        <v>43322</v>
      </c>
      <c r="B141" s="242">
        <v>180171999</v>
      </c>
      <c r="C141" s="247">
        <v>1</v>
      </c>
      <c r="D141" s="246">
        <v>141838</v>
      </c>
      <c r="E141" s="244"/>
      <c r="F141" s="242"/>
      <c r="G141" s="246"/>
      <c r="H141" s="245">
        <v>7000</v>
      </c>
      <c r="I141" s="245"/>
      <c r="J141" s="246"/>
      <c r="K141" s="219"/>
      <c r="L141" s="219"/>
      <c r="M141" s="219"/>
      <c r="N141" s="219"/>
      <c r="O141" s="219"/>
      <c r="P141" s="219"/>
    </row>
    <row r="142" spans="1:16" s="233" customFormat="1" x14ac:dyDescent="0.25">
      <c r="A142" s="241">
        <v>43322</v>
      </c>
      <c r="B142" s="242">
        <v>180172000</v>
      </c>
      <c r="C142" s="247">
        <v>1</v>
      </c>
      <c r="D142" s="246">
        <v>141838</v>
      </c>
      <c r="E142" s="244"/>
      <c r="F142" s="242"/>
      <c r="G142" s="246"/>
      <c r="H142" s="245">
        <v>9000</v>
      </c>
      <c r="I142" s="245"/>
      <c r="J142" s="246"/>
      <c r="K142" s="219"/>
      <c r="L142" s="219"/>
      <c r="M142" s="219"/>
      <c r="N142" s="219"/>
      <c r="O142" s="219"/>
      <c r="P142" s="219"/>
    </row>
    <row r="143" spans="1:16" s="233" customFormat="1" x14ac:dyDescent="0.25">
      <c r="A143" s="241">
        <v>43322</v>
      </c>
      <c r="B143" s="242">
        <v>180172002</v>
      </c>
      <c r="C143" s="247">
        <v>1</v>
      </c>
      <c r="D143" s="246">
        <v>141838</v>
      </c>
      <c r="E143" s="244"/>
      <c r="F143" s="242"/>
      <c r="G143" s="246"/>
      <c r="H143" s="245">
        <v>10000</v>
      </c>
      <c r="I143" s="245"/>
      <c r="J143" s="246"/>
      <c r="K143" s="219"/>
      <c r="L143" s="219"/>
      <c r="M143" s="219"/>
      <c r="N143" s="219"/>
      <c r="O143" s="219"/>
      <c r="P143" s="219"/>
    </row>
    <row r="144" spans="1:16" s="233" customFormat="1" x14ac:dyDescent="0.25">
      <c r="A144" s="241">
        <v>43322</v>
      </c>
      <c r="B144" s="242">
        <v>180172029</v>
      </c>
      <c r="C144" s="247">
        <v>1</v>
      </c>
      <c r="D144" s="246">
        <v>141838</v>
      </c>
      <c r="E144" s="244"/>
      <c r="F144" s="242"/>
      <c r="G144" s="246"/>
      <c r="H144" s="245">
        <v>47000</v>
      </c>
      <c r="I144" s="245"/>
      <c r="J144" s="246"/>
      <c r="K144" s="219"/>
      <c r="L144" s="219"/>
      <c r="M144" s="219"/>
      <c r="N144" s="219"/>
      <c r="O144" s="219"/>
      <c r="P144" s="219"/>
    </row>
    <row r="145" spans="1:16" s="233" customFormat="1" x14ac:dyDescent="0.25">
      <c r="A145" s="241">
        <v>43322</v>
      </c>
      <c r="B145" s="242">
        <v>180172030</v>
      </c>
      <c r="C145" s="247">
        <v>1</v>
      </c>
      <c r="D145" s="246">
        <v>141838</v>
      </c>
      <c r="E145" s="244"/>
      <c r="F145" s="242"/>
      <c r="G145" s="246"/>
      <c r="H145" s="245">
        <v>11000</v>
      </c>
      <c r="I145" s="245"/>
      <c r="J145" s="246"/>
      <c r="K145" s="219"/>
      <c r="L145" s="219"/>
      <c r="M145" s="219"/>
      <c r="N145" s="219"/>
      <c r="O145" s="219"/>
      <c r="P145" s="219"/>
    </row>
    <row r="146" spans="1:16" s="233" customFormat="1" x14ac:dyDescent="0.25">
      <c r="A146" s="241">
        <v>43323</v>
      </c>
      <c r="B146" s="242">
        <v>180172089</v>
      </c>
      <c r="C146" s="247">
        <v>1</v>
      </c>
      <c r="D146" s="246">
        <v>141838</v>
      </c>
      <c r="E146" s="244"/>
      <c r="F146" s="242"/>
      <c r="G146" s="246"/>
      <c r="H146" s="245">
        <v>21000</v>
      </c>
      <c r="I146" s="245"/>
      <c r="J146" s="246"/>
      <c r="K146" s="219"/>
      <c r="L146" s="219"/>
      <c r="M146" s="219"/>
      <c r="N146" s="219"/>
      <c r="O146" s="219"/>
      <c r="P146" s="219"/>
    </row>
    <row r="147" spans="1:16" s="233" customFormat="1" x14ac:dyDescent="0.25">
      <c r="A147" s="241">
        <v>43323</v>
      </c>
      <c r="B147" s="242">
        <v>180172116</v>
      </c>
      <c r="C147" s="247">
        <v>1</v>
      </c>
      <c r="D147" s="246">
        <v>141838</v>
      </c>
      <c r="E147" s="244"/>
      <c r="F147" s="242"/>
      <c r="G147" s="246"/>
      <c r="H147" s="245">
        <v>9000</v>
      </c>
      <c r="I147" s="245"/>
      <c r="J147" s="246"/>
      <c r="K147" s="219"/>
      <c r="L147" s="219"/>
      <c r="M147" s="219"/>
      <c r="N147" s="219"/>
      <c r="O147" s="219"/>
      <c r="P147" s="219"/>
    </row>
    <row r="148" spans="1:16" s="233" customFormat="1" x14ac:dyDescent="0.25">
      <c r="A148" s="241">
        <v>43324</v>
      </c>
      <c r="B148" s="242">
        <v>180172213</v>
      </c>
      <c r="C148" s="247">
        <v>1</v>
      </c>
      <c r="D148" s="246">
        <v>141838</v>
      </c>
      <c r="E148" s="244"/>
      <c r="F148" s="242"/>
      <c r="G148" s="246"/>
      <c r="H148" s="245">
        <v>21000</v>
      </c>
      <c r="I148" s="245">
        <v>2462570</v>
      </c>
      <c r="J148" s="246" t="s">
        <v>17</v>
      </c>
      <c r="K148" s="219"/>
      <c r="L148" s="219"/>
      <c r="M148" s="219"/>
      <c r="N148" s="219"/>
      <c r="O148" s="219"/>
      <c r="P148" s="219"/>
    </row>
    <row r="149" spans="1:16" s="233" customFormat="1" x14ac:dyDescent="0.25">
      <c r="A149" s="241">
        <v>43325</v>
      </c>
      <c r="B149" s="242">
        <v>180172287</v>
      </c>
      <c r="C149" s="247">
        <v>1</v>
      </c>
      <c r="D149" s="246">
        <v>141838</v>
      </c>
      <c r="E149" s="244"/>
      <c r="F149" s="242"/>
      <c r="G149" s="246"/>
      <c r="H149" s="245">
        <v>22000</v>
      </c>
      <c r="I149" s="245"/>
      <c r="J149" s="246"/>
      <c r="K149" s="219"/>
      <c r="L149" s="219"/>
      <c r="M149" s="219"/>
      <c r="N149" s="219"/>
      <c r="O149" s="219"/>
      <c r="P149" s="219"/>
    </row>
    <row r="150" spans="1:16" s="233" customFormat="1" x14ac:dyDescent="0.25">
      <c r="A150" s="241">
        <v>43325</v>
      </c>
      <c r="B150" s="242">
        <v>180172288</v>
      </c>
      <c r="C150" s="247">
        <v>1</v>
      </c>
      <c r="D150" s="246">
        <v>141838</v>
      </c>
      <c r="E150" s="244"/>
      <c r="F150" s="242"/>
      <c r="G150" s="246"/>
      <c r="H150" s="245">
        <v>11000</v>
      </c>
      <c r="I150" s="245"/>
      <c r="J150" s="246"/>
      <c r="K150" s="219"/>
      <c r="L150" s="219"/>
      <c r="M150" s="219"/>
      <c r="N150" s="219"/>
      <c r="O150" s="219"/>
      <c r="P150" s="219"/>
    </row>
    <row r="151" spans="1:16" s="233" customFormat="1" x14ac:dyDescent="0.25">
      <c r="A151" s="241">
        <v>43325</v>
      </c>
      <c r="B151" s="242">
        <v>180172329</v>
      </c>
      <c r="C151" s="247">
        <v>30</v>
      </c>
      <c r="D151" s="246">
        <v>4255125</v>
      </c>
      <c r="E151" s="244"/>
      <c r="F151" s="242"/>
      <c r="G151" s="246"/>
      <c r="H151" s="245">
        <v>66000</v>
      </c>
      <c r="I151" s="245"/>
      <c r="J151" s="246"/>
      <c r="K151" s="219"/>
      <c r="L151" s="219"/>
      <c r="M151" s="219"/>
      <c r="N151" s="219"/>
      <c r="O151" s="219"/>
      <c r="P151" s="219"/>
    </row>
    <row r="152" spans="1:16" s="233" customFormat="1" x14ac:dyDescent="0.25">
      <c r="A152" s="241">
        <v>43327</v>
      </c>
      <c r="B152" s="242">
        <v>180172483</v>
      </c>
      <c r="C152" s="247">
        <v>1</v>
      </c>
      <c r="D152" s="246">
        <v>141838</v>
      </c>
      <c r="E152" s="244"/>
      <c r="F152" s="242"/>
      <c r="G152" s="246"/>
      <c r="H152" s="245">
        <v>20000</v>
      </c>
      <c r="I152" s="245"/>
      <c r="J152" s="246"/>
      <c r="K152" s="219"/>
      <c r="L152" s="219"/>
      <c r="M152" s="219"/>
      <c r="N152" s="219"/>
      <c r="O152" s="219"/>
      <c r="P152" s="219"/>
    </row>
    <row r="153" spans="1:16" s="233" customFormat="1" x14ac:dyDescent="0.25">
      <c r="A153" s="241">
        <v>43327</v>
      </c>
      <c r="B153" s="242">
        <v>180172848</v>
      </c>
      <c r="C153" s="247">
        <v>1</v>
      </c>
      <c r="D153" s="246">
        <v>141838</v>
      </c>
      <c r="E153" s="244"/>
      <c r="F153" s="242"/>
      <c r="G153" s="246"/>
      <c r="H153" s="245">
        <v>33000</v>
      </c>
      <c r="I153" s="245"/>
      <c r="J153" s="246"/>
      <c r="K153" s="219"/>
      <c r="L153" s="219"/>
      <c r="M153" s="219"/>
      <c r="N153" s="219"/>
      <c r="O153" s="219"/>
      <c r="P153" s="219"/>
    </row>
    <row r="154" spans="1:16" s="233" customFormat="1" x14ac:dyDescent="0.25">
      <c r="A154" s="241">
        <v>43330</v>
      </c>
      <c r="B154" s="242">
        <v>180172655</v>
      </c>
      <c r="C154" s="247">
        <v>1</v>
      </c>
      <c r="D154" s="246">
        <v>141838</v>
      </c>
      <c r="E154" s="244"/>
      <c r="F154" s="242"/>
      <c r="G154" s="246"/>
      <c r="H154" s="245">
        <v>42000</v>
      </c>
      <c r="I154" s="245">
        <v>5158315</v>
      </c>
      <c r="J154" s="246" t="s">
        <v>17</v>
      </c>
      <c r="K154" s="219"/>
      <c r="L154" s="219"/>
      <c r="M154" s="219"/>
      <c r="N154" s="219"/>
      <c r="O154" s="219"/>
      <c r="P154" s="219"/>
    </row>
    <row r="155" spans="1:16" s="233" customFormat="1" x14ac:dyDescent="0.25">
      <c r="A155" s="241">
        <v>43363</v>
      </c>
      <c r="B155" s="242">
        <v>180175367</v>
      </c>
      <c r="C155" s="247">
        <v>1</v>
      </c>
      <c r="D155" s="246">
        <v>141838</v>
      </c>
      <c r="E155" s="244"/>
      <c r="F155" s="242"/>
      <c r="G155" s="246"/>
      <c r="H155" s="245">
        <v>59000</v>
      </c>
      <c r="I155" s="245"/>
      <c r="J155" s="246"/>
      <c r="K155" s="219"/>
      <c r="L155" s="219"/>
      <c r="M155" s="219"/>
      <c r="N155" s="219"/>
      <c r="O155" s="219"/>
      <c r="P155" s="219"/>
    </row>
    <row r="156" spans="1:16" s="233" customFormat="1" x14ac:dyDescent="0.25">
      <c r="A156" s="241">
        <v>43363</v>
      </c>
      <c r="B156" s="242">
        <v>180175373</v>
      </c>
      <c r="C156" s="247">
        <v>1</v>
      </c>
      <c r="D156" s="246">
        <v>141838</v>
      </c>
      <c r="E156" s="244"/>
      <c r="F156" s="242"/>
      <c r="G156" s="246"/>
      <c r="H156" s="245">
        <v>21000</v>
      </c>
      <c r="I156" s="245"/>
      <c r="J156" s="246"/>
      <c r="K156" s="219"/>
      <c r="L156" s="219"/>
      <c r="M156" s="219"/>
      <c r="N156" s="219"/>
      <c r="O156" s="219"/>
      <c r="P156" s="219"/>
    </row>
    <row r="157" spans="1:16" s="233" customFormat="1" x14ac:dyDescent="0.25">
      <c r="A157" s="241">
        <v>43364</v>
      </c>
      <c r="B157" s="242">
        <v>180175427</v>
      </c>
      <c r="C157" s="247">
        <v>1</v>
      </c>
      <c r="D157" s="246">
        <v>141838</v>
      </c>
      <c r="E157" s="244"/>
      <c r="F157" s="242"/>
      <c r="G157" s="246"/>
      <c r="H157" s="245">
        <v>60000</v>
      </c>
      <c r="I157" s="245"/>
      <c r="J157" s="246"/>
      <c r="K157" s="219"/>
      <c r="L157" s="219"/>
      <c r="M157" s="219"/>
      <c r="N157" s="219"/>
      <c r="O157" s="219"/>
      <c r="P157" s="219"/>
    </row>
    <row r="158" spans="1:16" s="233" customFormat="1" x14ac:dyDescent="0.25">
      <c r="A158" s="241">
        <v>43365</v>
      </c>
      <c r="B158" s="242">
        <v>180175531</v>
      </c>
      <c r="C158" s="247">
        <v>1</v>
      </c>
      <c r="D158" s="246">
        <v>141838</v>
      </c>
      <c r="E158" s="244"/>
      <c r="F158" s="242"/>
      <c r="G158" s="246"/>
      <c r="H158" s="245">
        <v>14000</v>
      </c>
      <c r="I158" s="245"/>
      <c r="J158" s="246"/>
      <c r="K158" s="219"/>
      <c r="L158" s="219"/>
      <c r="M158" s="219"/>
      <c r="N158" s="219"/>
      <c r="O158" s="219"/>
      <c r="P158" s="219"/>
    </row>
    <row r="159" spans="1:16" s="233" customFormat="1" x14ac:dyDescent="0.25">
      <c r="A159" s="241">
        <v>43365</v>
      </c>
      <c r="B159" s="242">
        <v>180175532</v>
      </c>
      <c r="C159" s="247">
        <v>1</v>
      </c>
      <c r="D159" s="246">
        <v>141838</v>
      </c>
      <c r="E159" s="244"/>
      <c r="F159" s="242"/>
      <c r="G159" s="246"/>
      <c r="H159" s="245">
        <v>59000</v>
      </c>
      <c r="I159" s="245">
        <v>940190</v>
      </c>
      <c r="J159" s="246" t="s">
        <v>17</v>
      </c>
      <c r="K159" s="219"/>
      <c r="L159" s="219"/>
      <c r="M159" s="219"/>
      <c r="N159" s="219"/>
      <c r="O159" s="219"/>
      <c r="P159" s="219"/>
    </row>
    <row r="160" spans="1:16" s="233" customFormat="1" x14ac:dyDescent="0.25">
      <c r="A160" s="241">
        <v>43365</v>
      </c>
      <c r="B160" s="242"/>
      <c r="C160" s="247"/>
      <c r="D160" s="246"/>
      <c r="E160" s="244"/>
      <c r="F160" s="242"/>
      <c r="G160" s="246"/>
      <c r="H160" s="245">
        <v>18000</v>
      </c>
      <c r="I160" s="245"/>
      <c r="J160" s="246" t="s">
        <v>213</v>
      </c>
      <c r="K160" s="219"/>
      <c r="L160" s="219"/>
      <c r="M160" s="219"/>
      <c r="N160" s="219"/>
      <c r="O160" s="219"/>
      <c r="P160" s="219"/>
    </row>
    <row r="161" spans="1:16" s="233" customFormat="1" x14ac:dyDescent="0.25">
      <c r="A161" s="241">
        <v>43367</v>
      </c>
      <c r="B161" s="242">
        <v>180175620</v>
      </c>
      <c r="C161" s="247">
        <v>1</v>
      </c>
      <c r="D161" s="246">
        <v>141838</v>
      </c>
      <c r="E161" s="244"/>
      <c r="F161" s="242"/>
      <c r="G161" s="246"/>
      <c r="H161" s="245">
        <v>14000</v>
      </c>
      <c r="I161" s="245"/>
      <c r="J161" s="246"/>
      <c r="K161" s="219"/>
      <c r="L161" s="219"/>
      <c r="M161" s="219"/>
      <c r="N161" s="219"/>
      <c r="O161" s="219"/>
      <c r="P161" s="219"/>
    </row>
    <row r="162" spans="1:16" s="233" customFormat="1" x14ac:dyDescent="0.25">
      <c r="A162" s="241">
        <v>43367</v>
      </c>
      <c r="B162" s="242">
        <v>180175621</v>
      </c>
      <c r="C162" s="247">
        <v>1</v>
      </c>
      <c r="D162" s="246">
        <v>141838</v>
      </c>
      <c r="E162" s="244"/>
      <c r="F162" s="242"/>
      <c r="G162" s="246"/>
      <c r="H162" s="245">
        <v>7000</v>
      </c>
      <c r="I162" s="245"/>
      <c r="J162" s="246"/>
      <c r="K162" s="219"/>
      <c r="L162" s="219"/>
      <c r="M162" s="219"/>
      <c r="N162" s="219"/>
      <c r="O162" s="219"/>
      <c r="P162" s="219"/>
    </row>
    <row r="163" spans="1:16" s="233" customFormat="1" x14ac:dyDescent="0.25">
      <c r="A163" s="241">
        <v>43367</v>
      </c>
      <c r="B163" s="242">
        <v>180175622</v>
      </c>
      <c r="C163" s="247">
        <v>1</v>
      </c>
      <c r="D163" s="246">
        <v>141838</v>
      </c>
      <c r="E163" s="244"/>
      <c r="F163" s="242"/>
      <c r="G163" s="246"/>
      <c r="H163" s="245">
        <v>19000</v>
      </c>
      <c r="I163" s="245"/>
      <c r="J163" s="246"/>
      <c r="K163" s="219"/>
      <c r="L163" s="219"/>
      <c r="M163" s="219"/>
      <c r="N163" s="219"/>
      <c r="O163" s="219"/>
      <c r="P163" s="219"/>
    </row>
    <row r="164" spans="1:16" s="233" customFormat="1" x14ac:dyDescent="0.25">
      <c r="A164" s="241">
        <v>43368</v>
      </c>
      <c r="B164" s="242">
        <v>180175712</v>
      </c>
      <c r="C164" s="247">
        <v>1</v>
      </c>
      <c r="D164" s="246">
        <v>110075</v>
      </c>
      <c r="E164" s="244"/>
      <c r="F164" s="242"/>
      <c r="G164" s="246"/>
      <c r="H164" s="245">
        <v>9000</v>
      </c>
      <c r="I164" s="245"/>
      <c r="J164" s="246"/>
      <c r="K164" s="219"/>
      <c r="L164" s="219"/>
      <c r="M164" s="219"/>
      <c r="N164" s="219"/>
      <c r="O164" s="219"/>
      <c r="P164" s="219"/>
    </row>
    <row r="165" spans="1:16" s="233" customFormat="1" x14ac:dyDescent="0.25">
      <c r="A165" s="241">
        <v>43368</v>
      </c>
      <c r="B165" s="242">
        <v>180175748</v>
      </c>
      <c r="C165" s="247">
        <v>1</v>
      </c>
      <c r="D165" s="246">
        <v>141838</v>
      </c>
      <c r="E165" s="244"/>
      <c r="F165" s="242"/>
      <c r="G165" s="246"/>
      <c r="H165" s="245">
        <v>11000</v>
      </c>
      <c r="I165" s="245"/>
      <c r="J165" s="246"/>
      <c r="K165" s="219"/>
      <c r="L165" s="219"/>
      <c r="M165" s="219"/>
      <c r="N165" s="219"/>
      <c r="O165" s="219"/>
      <c r="P165" s="219"/>
    </row>
    <row r="166" spans="1:16" s="233" customFormat="1" x14ac:dyDescent="0.25">
      <c r="A166" s="241">
        <v>43370</v>
      </c>
      <c r="B166" s="242">
        <v>180175869</v>
      </c>
      <c r="C166" s="247">
        <v>1</v>
      </c>
      <c r="D166" s="246">
        <v>141838</v>
      </c>
      <c r="E166" s="244"/>
      <c r="F166" s="242"/>
      <c r="G166" s="246"/>
      <c r="H166" s="245">
        <v>11000</v>
      </c>
      <c r="I166" s="245"/>
      <c r="J166" s="246"/>
      <c r="K166" s="219"/>
      <c r="L166" s="219"/>
      <c r="M166" s="219"/>
      <c r="N166" s="219"/>
      <c r="O166" s="219"/>
      <c r="P166" s="219"/>
    </row>
    <row r="167" spans="1:16" s="233" customFormat="1" x14ac:dyDescent="0.25">
      <c r="A167" s="241">
        <v>43370</v>
      </c>
      <c r="B167" s="242">
        <v>180175870</v>
      </c>
      <c r="C167" s="247">
        <v>1</v>
      </c>
      <c r="D167" s="246">
        <v>141838</v>
      </c>
      <c r="E167" s="244"/>
      <c r="F167" s="242"/>
      <c r="G167" s="246"/>
      <c r="H167" s="245">
        <v>33000</v>
      </c>
      <c r="I167" s="245"/>
      <c r="J167" s="246"/>
      <c r="K167" s="219"/>
      <c r="L167" s="219"/>
      <c r="M167" s="219"/>
      <c r="N167" s="219"/>
      <c r="O167" s="219"/>
      <c r="P167" s="219"/>
    </row>
    <row r="168" spans="1:16" s="233" customFormat="1" x14ac:dyDescent="0.25">
      <c r="A168" s="241">
        <v>43371</v>
      </c>
      <c r="B168" s="242">
        <v>180175966</v>
      </c>
      <c r="C168" s="247">
        <v>1</v>
      </c>
      <c r="D168" s="246">
        <v>141838</v>
      </c>
      <c r="E168" s="244"/>
      <c r="F168" s="242"/>
      <c r="G168" s="246"/>
      <c r="H168" s="245">
        <v>11000</v>
      </c>
      <c r="I168" s="245"/>
      <c r="J168" s="246"/>
      <c r="K168" s="219"/>
      <c r="L168" s="219"/>
      <c r="M168" s="219"/>
      <c r="N168" s="219"/>
      <c r="O168" s="219"/>
      <c r="P168" s="219"/>
    </row>
    <row r="169" spans="1:16" s="233" customFormat="1" x14ac:dyDescent="0.25">
      <c r="A169" s="241">
        <v>43373</v>
      </c>
      <c r="B169" s="242">
        <v>180176138</v>
      </c>
      <c r="C169" s="247">
        <v>1</v>
      </c>
      <c r="D169" s="246">
        <v>141838</v>
      </c>
      <c r="E169" s="244"/>
      <c r="F169" s="242"/>
      <c r="G169" s="246"/>
      <c r="H169" s="245">
        <v>10000</v>
      </c>
      <c r="I169" s="245"/>
      <c r="J169" s="246"/>
      <c r="K169" s="219"/>
      <c r="L169" s="219"/>
      <c r="M169" s="219"/>
      <c r="N169" s="219"/>
      <c r="O169" s="219"/>
      <c r="P169" s="219"/>
    </row>
    <row r="170" spans="1:16" s="233" customFormat="1" x14ac:dyDescent="0.25">
      <c r="A170" s="241">
        <v>43373</v>
      </c>
      <c r="B170" s="242">
        <v>180176139</v>
      </c>
      <c r="C170" s="247">
        <v>1</v>
      </c>
      <c r="D170" s="246">
        <v>110075</v>
      </c>
      <c r="E170" s="244"/>
      <c r="F170" s="242"/>
      <c r="G170" s="246"/>
      <c r="H170" s="245">
        <v>28000</v>
      </c>
      <c r="I170" s="245"/>
      <c r="J170" s="246"/>
      <c r="K170" s="219"/>
      <c r="L170" s="219"/>
      <c r="M170" s="219"/>
      <c r="N170" s="219"/>
      <c r="O170" s="219"/>
      <c r="P170" s="219"/>
    </row>
    <row r="171" spans="1:16" s="233" customFormat="1" x14ac:dyDescent="0.25">
      <c r="A171" s="241">
        <v>43374</v>
      </c>
      <c r="B171" s="242">
        <v>180176259</v>
      </c>
      <c r="C171" s="247">
        <v>1</v>
      </c>
      <c r="D171" s="246">
        <v>141838</v>
      </c>
      <c r="E171" s="244"/>
      <c r="F171" s="242"/>
      <c r="G171" s="246"/>
      <c r="H171" s="245">
        <v>11000</v>
      </c>
      <c r="I171" s="245"/>
      <c r="J171" s="246"/>
      <c r="K171" s="219"/>
      <c r="L171" s="219"/>
      <c r="M171" s="219"/>
      <c r="N171" s="219"/>
      <c r="O171" s="219"/>
      <c r="P171" s="219"/>
    </row>
    <row r="172" spans="1:16" s="233" customFormat="1" x14ac:dyDescent="0.25">
      <c r="A172" s="241">
        <v>43374</v>
      </c>
      <c r="B172" s="242">
        <v>180176261</v>
      </c>
      <c r="C172" s="247">
        <v>1</v>
      </c>
      <c r="D172" s="246">
        <v>141838</v>
      </c>
      <c r="E172" s="244"/>
      <c r="F172" s="242"/>
      <c r="G172" s="246"/>
      <c r="H172" s="245">
        <v>28000</v>
      </c>
      <c r="I172" s="245"/>
      <c r="J172" s="246"/>
      <c r="K172" s="219"/>
      <c r="L172" s="219"/>
      <c r="M172" s="219"/>
      <c r="N172" s="219"/>
      <c r="O172" s="219"/>
      <c r="P172" s="219"/>
    </row>
    <row r="173" spans="1:16" s="233" customFormat="1" x14ac:dyDescent="0.25">
      <c r="A173" s="241">
        <v>43375</v>
      </c>
      <c r="B173" s="242">
        <v>180176337</v>
      </c>
      <c r="C173" s="247">
        <v>1</v>
      </c>
      <c r="D173" s="246">
        <v>141838</v>
      </c>
      <c r="E173" s="244"/>
      <c r="F173" s="242"/>
      <c r="G173" s="246"/>
      <c r="H173" s="245">
        <v>28000</v>
      </c>
      <c r="I173" s="245"/>
      <c r="J173" s="246"/>
      <c r="K173" s="219"/>
      <c r="L173" s="219"/>
      <c r="M173" s="219"/>
      <c r="N173" s="219"/>
      <c r="O173" s="219"/>
      <c r="P173" s="219"/>
    </row>
    <row r="174" spans="1:16" s="233" customFormat="1" x14ac:dyDescent="0.25">
      <c r="A174" s="241">
        <v>43375</v>
      </c>
      <c r="B174" s="242">
        <v>180176338</v>
      </c>
      <c r="C174" s="247">
        <v>1</v>
      </c>
      <c r="D174" s="246">
        <v>141838</v>
      </c>
      <c r="E174" s="244"/>
      <c r="F174" s="242"/>
      <c r="G174" s="246"/>
      <c r="H174" s="245">
        <v>53000</v>
      </c>
      <c r="I174" s="245"/>
      <c r="J174" s="246"/>
      <c r="K174" s="219"/>
      <c r="L174" s="219"/>
      <c r="M174" s="219"/>
      <c r="N174" s="219"/>
      <c r="O174" s="219"/>
      <c r="P174" s="219"/>
    </row>
    <row r="175" spans="1:16" s="233" customFormat="1" x14ac:dyDescent="0.25">
      <c r="A175" s="241">
        <v>43376</v>
      </c>
      <c r="B175" s="242">
        <v>180176375</v>
      </c>
      <c r="C175" s="247">
        <v>30</v>
      </c>
      <c r="D175" s="246">
        <v>4255125</v>
      </c>
      <c r="E175" s="244"/>
      <c r="F175" s="242"/>
      <c r="G175" s="246"/>
      <c r="H175" s="245">
        <v>71000</v>
      </c>
      <c r="I175" s="245"/>
      <c r="J175" s="246"/>
      <c r="K175" s="219"/>
      <c r="L175" s="219"/>
      <c r="M175" s="219"/>
      <c r="N175" s="219"/>
      <c r="O175" s="219"/>
      <c r="P175" s="219"/>
    </row>
    <row r="176" spans="1:16" s="233" customFormat="1" x14ac:dyDescent="0.25">
      <c r="A176" s="241">
        <v>43376</v>
      </c>
      <c r="B176" s="242">
        <v>180176384</v>
      </c>
      <c r="C176" s="247">
        <v>1</v>
      </c>
      <c r="D176" s="246">
        <v>141838</v>
      </c>
      <c r="E176" s="244"/>
      <c r="F176" s="242"/>
      <c r="G176" s="246"/>
      <c r="H176" s="245">
        <v>11000</v>
      </c>
      <c r="I176" s="245"/>
      <c r="J176" s="246"/>
      <c r="K176" s="219"/>
      <c r="L176" s="219"/>
      <c r="M176" s="219"/>
      <c r="N176" s="219"/>
      <c r="O176" s="219"/>
      <c r="P176" s="219"/>
    </row>
    <row r="177" spans="1:16" s="233" customFormat="1" x14ac:dyDescent="0.25">
      <c r="A177" s="241">
        <v>43376</v>
      </c>
      <c r="B177" s="242">
        <v>180176385</v>
      </c>
      <c r="C177" s="247">
        <v>1</v>
      </c>
      <c r="D177" s="246">
        <v>141838</v>
      </c>
      <c r="E177" s="244"/>
      <c r="F177" s="242"/>
      <c r="G177" s="246"/>
      <c r="H177" s="245">
        <v>10000</v>
      </c>
      <c r="I177" s="245"/>
      <c r="J177" s="246"/>
      <c r="K177" s="219"/>
      <c r="L177" s="219"/>
      <c r="M177" s="219"/>
      <c r="N177" s="219"/>
      <c r="O177" s="219"/>
      <c r="P177" s="219"/>
    </row>
    <row r="178" spans="1:16" s="233" customFormat="1" x14ac:dyDescent="0.25">
      <c r="A178" s="241">
        <v>43376</v>
      </c>
      <c r="B178" s="242">
        <v>180176386</v>
      </c>
      <c r="C178" s="247">
        <v>1</v>
      </c>
      <c r="D178" s="246">
        <v>141838</v>
      </c>
      <c r="E178" s="244"/>
      <c r="F178" s="242"/>
      <c r="G178" s="246"/>
      <c r="H178" s="245">
        <v>10000</v>
      </c>
      <c r="I178" s="245"/>
      <c r="J178" s="246"/>
      <c r="K178" s="219"/>
      <c r="L178" s="219"/>
      <c r="M178" s="219"/>
      <c r="N178" s="219"/>
      <c r="O178" s="219"/>
      <c r="P178" s="219"/>
    </row>
    <row r="179" spans="1:16" s="233" customFormat="1" x14ac:dyDescent="0.25">
      <c r="A179" s="241">
        <v>43377</v>
      </c>
      <c r="B179" s="242">
        <v>180176451</v>
      </c>
      <c r="C179" s="247">
        <v>1</v>
      </c>
      <c r="D179" s="246">
        <v>141838</v>
      </c>
      <c r="E179" s="244"/>
      <c r="F179" s="242"/>
      <c r="G179" s="246"/>
      <c r="H179" s="245">
        <v>11000</v>
      </c>
      <c r="I179" s="245"/>
      <c r="J179" s="246"/>
      <c r="K179" s="219"/>
      <c r="L179" s="219"/>
      <c r="M179" s="219"/>
      <c r="N179" s="219"/>
      <c r="O179" s="219"/>
      <c r="P179" s="219"/>
    </row>
    <row r="180" spans="1:16" s="233" customFormat="1" x14ac:dyDescent="0.25">
      <c r="A180" s="241">
        <v>43377</v>
      </c>
      <c r="B180" s="242">
        <v>180176452</v>
      </c>
      <c r="C180" s="247">
        <v>1</v>
      </c>
      <c r="D180" s="246">
        <v>141838</v>
      </c>
      <c r="E180" s="244"/>
      <c r="F180" s="242"/>
      <c r="G180" s="246"/>
      <c r="H180" s="245">
        <v>7000</v>
      </c>
      <c r="I180" s="245"/>
      <c r="J180" s="246"/>
      <c r="K180" s="219"/>
      <c r="L180" s="219"/>
      <c r="M180" s="219"/>
      <c r="N180" s="219"/>
      <c r="O180" s="219"/>
      <c r="P180" s="219"/>
    </row>
    <row r="181" spans="1:16" s="233" customFormat="1" x14ac:dyDescent="0.25">
      <c r="A181" s="241">
        <v>43378</v>
      </c>
      <c r="B181" s="242">
        <v>180176558</v>
      </c>
      <c r="C181" s="247">
        <v>1</v>
      </c>
      <c r="D181" s="246">
        <v>141838</v>
      </c>
      <c r="E181" s="244"/>
      <c r="F181" s="242"/>
      <c r="G181" s="246"/>
      <c r="H181" s="245">
        <v>11000</v>
      </c>
      <c r="I181" s="245"/>
      <c r="J181" s="246"/>
      <c r="K181" s="219"/>
      <c r="L181" s="219"/>
      <c r="M181" s="219"/>
      <c r="N181" s="219"/>
      <c r="O181" s="219"/>
      <c r="P181" s="219"/>
    </row>
    <row r="182" spans="1:16" s="233" customFormat="1" x14ac:dyDescent="0.25">
      <c r="A182" s="241">
        <v>43378</v>
      </c>
      <c r="B182" s="242">
        <v>180176559</v>
      </c>
      <c r="C182" s="247">
        <v>1</v>
      </c>
      <c r="D182" s="246">
        <v>141838</v>
      </c>
      <c r="E182" s="244"/>
      <c r="F182" s="242"/>
      <c r="G182" s="246"/>
      <c r="H182" s="245">
        <v>47000</v>
      </c>
      <c r="I182" s="245">
        <v>7621197</v>
      </c>
      <c r="J182" s="246" t="s">
        <v>17</v>
      </c>
      <c r="K182" s="219"/>
      <c r="L182" s="219"/>
      <c r="M182" s="219"/>
      <c r="N182" s="219"/>
      <c r="O182" s="219"/>
      <c r="P182" s="219"/>
    </row>
    <row r="183" spans="1:16" s="233" customFormat="1" x14ac:dyDescent="0.25">
      <c r="A183" s="241">
        <v>43396</v>
      </c>
      <c r="B183" s="242"/>
      <c r="C183" s="247"/>
      <c r="D183" s="246"/>
      <c r="E183" s="244"/>
      <c r="F183" s="242"/>
      <c r="G183" s="246"/>
      <c r="H183" s="245"/>
      <c r="I183" s="245">
        <v>2331875</v>
      </c>
      <c r="J183" s="246" t="s">
        <v>17</v>
      </c>
      <c r="K183" s="219"/>
      <c r="L183" s="219"/>
      <c r="M183" s="219"/>
      <c r="N183" s="219"/>
      <c r="O183" s="219"/>
      <c r="P183" s="219"/>
    </row>
    <row r="184" spans="1:16" s="233" customFormat="1" x14ac:dyDescent="0.25">
      <c r="A184" s="241">
        <v>43402</v>
      </c>
      <c r="B184" s="242">
        <v>180178297</v>
      </c>
      <c r="C184" s="247">
        <v>1</v>
      </c>
      <c r="D184" s="246">
        <v>108588</v>
      </c>
      <c r="E184" s="244"/>
      <c r="F184" s="242"/>
      <c r="G184" s="246"/>
      <c r="H184" s="245">
        <v>40000</v>
      </c>
      <c r="I184" s="245"/>
      <c r="J184" s="246"/>
      <c r="K184" s="219"/>
      <c r="L184" s="219"/>
      <c r="M184" s="219"/>
      <c r="N184" s="219"/>
      <c r="O184" s="219"/>
      <c r="P184" s="219"/>
    </row>
    <row r="185" spans="1:16" s="233" customFormat="1" x14ac:dyDescent="0.25">
      <c r="A185" s="241">
        <v>43403</v>
      </c>
      <c r="B185" s="242">
        <v>180178385</v>
      </c>
      <c r="C185" s="247">
        <v>100</v>
      </c>
      <c r="D185" s="246">
        <v>4663750</v>
      </c>
      <c r="E185" s="244"/>
      <c r="F185" s="242"/>
      <c r="G185" s="246"/>
      <c r="H185" s="245">
        <v>24000</v>
      </c>
      <c r="I185" s="245"/>
      <c r="J185" s="246"/>
      <c r="K185" s="219"/>
      <c r="L185" s="219"/>
      <c r="M185" s="219"/>
      <c r="N185" s="219"/>
      <c r="O185" s="219"/>
      <c r="P185" s="219"/>
    </row>
    <row r="186" spans="1:16" s="233" customFormat="1" x14ac:dyDescent="0.25">
      <c r="A186" s="241">
        <v>43406</v>
      </c>
      <c r="B186" s="242">
        <v>180178628</v>
      </c>
      <c r="C186" s="247">
        <v>1</v>
      </c>
      <c r="D186" s="246">
        <v>141838</v>
      </c>
      <c r="E186" s="244"/>
      <c r="F186" s="242"/>
      <c r="G186" s="246"/>
      <c r="H186" s="245">
        <v>54000</v>
      </c>
      <c r="I186" s="245"/>
      <c r="J186" s="246"/>
      <c r="K186" s="219"/>
      <c r="L186" s="219"/>
      <c r="M186" s="219"/>
      <c r="N186" s="219"/>
      <c r="O186" s="219"/>
      <c r="P186" s="219"/>
    </row>
    <row r="187" spans="1:16" s="233" customFormat="1" x14ac:dyDescent="0.25">
      <c r="A187" s="241">
        <v>43407</v>
      </c>
      <c r="B187" s="242">
        <v>180178657</v>
      </c>
      <c r="C187" s="247">
        <v>1</v>
      </c>
      <c r="D187" s="246">
        <v>141838</v>
      </c>
      <c r="E187" s="244"/>
      <c r="F187" s="242"/>
      <c r="G187" s="246"/>
      <c r="H187" s="245">
        <v>20000</v>
      </c>
      <c r="I187" s="245">
        <v>2862139</v>
      </c>
      <c r="J187" s="246" t="s">
        <v>17</v>
      </c>
      <c r="K187" s="219"/>
      <c r="L187" s="219"/>
      <c r="M187" s="219"/>
      <c r="N187" s="219"/>
      <c r="O187" s="219"/>
      <c r="P187" s="219"/>
    </row>
    <row r="188" spans="1:16" s="233" customFormat="1" x14ac:dyDescent="0.25">
      <c r="A188" s="241">
        <v>43411</v>
      </c>
      <c r="B188" s="242">
        <v>180178986</v>
      </c>
      <c r="C188" s="247">
        <v>1</v>
      </c>
      <c r="D188" s="246">
        <v>141838</v>
      </c>
      <c r="E188" s="244"/>
      <c r="F188" s="242"/>
      <c r="G188" s="246"/>
      <c r="H188" s="245">
        <v>47000</v>
      </c>
      <c r="I188" s="245"/>
      <c r="J188" s="246"/>
      <c r="K188" s="219"/>
      <c r="L188" s="219"/>
      <c r="M188" s="219"/>
      <c r="N188" s="219"/>
      <c r="O188" s="219"/>
      <c r="P188" s="219"/>
    </row>
    <row r="189" spans="1:16" s="233" customFormat="1" x14ac:dyDescent="0.25">
      <c r="A189" s="241">
        <v>43411</v>
      </c>
      <c r="B189" s="242">
        <v>180178987</v>
      </c>
      <c r="C189" s="247">
        <v>1</v>
      </c>
      <c r="D189" s="246">
        <v>141838</v>
      </c>
      <c r="E189" s="244"/>
      <c r="F189" s="242"/>
      <c r="G189" s="246"/>
      <c r="H189" s="245">
        <v>31000</v>
      </c>
      <c r="I189" s="245"/>
      <c r="J189" s="246"/>
      <c r="K189" s="219"/>
      <c r="L189" s="219"/>
      <c r="M189" s="219"/>
      <c r="N189" s="219"/>
      <c r="O189" s="219"/>
      <c r="P189" s="219"/>
    </row>
    <row r="190" spans="1:16" s="233" customFormat="1" x14ac:dyDescent="0.25">
      <c r="A190" s="241">
        <v>43411</v>
      </c>
      <c r="B190" s="242">
        <v>180178988</v>
      </c>
      <c r="C190" s="247">
        <v>1</v>
      </c>
      <c r="D190" s="246">
        <v>141838</v>
      </c>
      <c r="E190" s="244"/>
      <c r="F190" s="242"/>
      <c r="G190" s="246"/>
      <c r="H190" s="245">
        <v>14000</v>
      </c>
      <c r="I190" s="245"/>
      <c r="J190" s="246"/>
      <c r="K190" s="219"/>
      <c r="L190" s="219"/>
      <c r="M190" s="219"/>
      <c r="N190" s="219"/>
      <c r="O190" s="219"/>
      <c r="P190" s="219"/>
    </row>
    <row r="191" spans="1:16" s="233" customFormat="1" x14ac:dyDescent="0.25">
      <c r="A191" s="241">
        <v>43411</v>
      </c>
      <c r="B191" s="242">
        <v>180178989</v>
      </c>
      <c r="C191" s="247">
        <v>1</v>
      </c>
      <c r="D191" s="246">
        <v>141838</v>
      </c>
      <c r="E191" s="244"/>
      <c r="F191" s="242"/>
      <c r="G191" s="246"/>
      <c r="H191" s="245">
        <v>42000</v>
      </c>
      <c r="I191" s="245"/>
      <c r="J191" s="246"/>
      <c r="K191" s="219"/>
      <c r="L191" s="219"/>
      <c r="M191" s="219"/>
      <c r="N191" s="219"/>
      <c r="O191" s="219"/>
      <c r="P191" s="219"/>
    </row>
    <row r="192" spans="1:16" s="233" customFormat="1" x14ac:dyDescent="0.25">
      <c r="A192" s="241">
        <v>43412</v>
      </c>
      <c r="B192" s="242">
        <v>180179074</v>
      </c>
      <c r="C192" s="247">
        <v>1</v>
      </c>
      <c r="D192" s="246">
        <v>141838</v>
      </c>
      <c r="E192" s="244"/>
      <c r="F192" s="242"/>
      <c r="G192" s="246"/>
      <c r="H192" s="245">
        <v>21000</v>
      </c>
      <c r="I192" s="245"/>
      <c r="J192" s="246"/>
      <c r="K192" s="219"/>
      <c r="L192" s="219"/>
      <c r="M192" s="219"/>
      <c r="N192" s="219"/>
      <c r="O192" s="219"/>
      <c r="P192" s="219"/>
    </row>
    <row r="193" spans="1:16" s="233" customFormat="1" x14ac:dyDescent="0.25">
      <c r="A193" s="241">
        <v>43414</v>
      </c>
      <c r="B193" s="242">
        <v>180179225</v>
      </c>
      <c r="C193" s="247">
        <v>1</v>
      </c>
      <c r="D193" s="246">
        <v>141838</v>
      </c>
      <c r="E193" s="244"/>
      <c r="F193" s="242"/>
      <c r="G193" s="246"/>
      <c r="H193" s="245">
        <v>14000</v>
      </c>
      <c r="I193" s="245"/>
      <c r="J193" s="246"/>
      <c r="K193" s="219"/>
      <c r="L193" s="219"/>
      <c r="M193" s="219"/>
      <c r="N193" s="219"/>
      <c r="O193" s="219"/>
      <c r="P193" s="219"/>
    </row>
    <row r="194" spans="1:16" s="233" customFormat="1" x14ac:dyDescent="0.25">
      <c r="A194" s="241">
        <v>43414</v>
      </c>
      <c r="B194" s="242">
        <v>180179235</v>
      </c>
      <c r="C194" s="247">
        <v>1</v>
      </c>
      <c r="D194" s="246">
        <v>141838</v>
      </c>
      <c r="E194" s="244"/>
      <c r="F194" s="242"/>
      <c r="G194" s="246"/>
      <c r="H194" s="245">
        <v>11000</v>
      </c>
      <c r="I194" s="245">
        <v>1172866</v>
      </c>
      <c r="J194" s="246" t="s">
        <v>17</v>
      </c>
      <c r="K194" s="219"/>
      <c r="L194" s="219"/>
      <c r="M194" s="219"/>
      <c r="N194" s="219"/>
      <c r="O194" s="219"/>
      <c r="P194" s="219"/>
    </row>
    <row r="195" spans="1:16" s="233" customFormat="1" x14ac:dyDescent="0.25">
      <c r="A195" s="241">
        <v>43416</v>
      </c>
      <c r="B195" s="242">
        <v>180179344</v>
      </c>
      <c r="C195" s="247">
        <v>1</v>
      </c>
      <c r="D195" s="246">
        <v>141838</v>
      </c>
      <c r="E195" s="244"/>
      <c r="F195" s="242"/>
      <c r="G195" s="246"/>
      <c r="H195" s="245">
        <v>11000</v>
      </c>
      <c r="I195" s="245"/>
      <c r="J195" s="246"/>
      <c r="K195" s="219"/>
      <c r="L195" s="219"/>
      <c r="M195" s="219"/>
      <c r="N195" s="219"/>
      <c r="O195" s="219"/>
      <c r="P195" s="219"/>
    </row>
    <row r="196" spans="1:16" s="233" customFormat="1" x14ac:dyDescent="0.25">
      <c r="A196" s="241">
        <v>43416</v>
      </c>
      <c r="B196" s="242">
        <v>180179395</v>
      </c>
      <c r="C196" s="247">
        <v>1</v>
      </c>
      <c r="D196" s="246">
        <v>141838</v>
      </c>
      <c r="E196" s="244"/>
      <c r="F196" s="242"/>
      <c r="G196" s="246"/>
      <c r="H196" s="245">
        <v>11000</v>
      </c>
      <c r="I196" s="245"/>
      <c r="J196" s="246"/>
      <c r="K196" s="219"/>
      <c r="L196" s="219"/>
      <c r="M196" s="219"/>
      <c r="N196" s="219"/>
      <c r="O196" s="219"/>
      <c r="P196" s="219"/>
    </row>
    <row r="197" spans="1:16" s="233" customFormat="1" x14ac:dyDescent="0.25">
      <c r="A197" s="241">
        <v>43416</v>
      </c>
      <c r="B197" s="242">
        <v>180179346</v>
      </c>
      <c r="C197" s="247">
        <v>1</v>
      </c>
      <c r="D197" s="246">
        <v>141838</v>
      </c>
      <c r="E197" s="244"/>
      <c r="F197" s="242"/>
      <c r="G197" s="246"/>
      <c r="H197" s="245">
        <v>21000</v>
      </c>
      <c r="I197" s="245"/>
      <c r="J197" s="246"/>
      <c r="K197" s="219"/>
      <c r="L197" s="219"/>
      <c r="M197" s="219"/>
      <c r="N197" s="219"/>
      <c r="O197" s="219"/>
      <c r="P197" s="219"/>
    </row>
    <row r="198" spans="1:16" s="233" customFormat="1" x14ac:dyDescent="0.25">
      <c r="A198" s="241">
        <v>43416</v>
      </c>
      <c r="B198" s="242">
        <v>180179347</v>
      </c>
      <c r="C198" s="247">
        <v>1</v>
      </c>
      <c r="D198" s="246">
        <v>141838</v>
      </c>
      <c r="E198" s="244"/>
      <c r="F198" s="242"/>
      <c r="G198" s="246"/>
      <c r="H198" s="245">
        <v>19000</v>
      </c>
      <c r="I198" s="245"/>
      <c r="J198" s="246"/>
      <c r="K198" s="219"/>
      <c r="L198" s="219"/>
      <c r="M198" s="219"/>
      <c r="N198" s="219"/>
      <c r="O198" s="219"/>
      <c r="P198" s="219"/>
    </row>
    <row r="199" spans="1:16" s="233" customFormat="1" x14ac:dyDescent="0.25">
      <c r="A199" s="241">
        <v>43416</v>
      </c>
      <c r="B199" s="242">
        <v>180179348</v>
      </c>
      <c r="C199" s="247">
        <v>1</v>
      </c>
      <c r="D199" s="246">
        <v>141838</v>
      </c>
      <c r="E199" s="244"/>
      <c r="F199" s="242"/>
      <c r="G199" s="246"/>
      <c r="H199" s="245">
        <v>7000</v>
      </c>
      <c r="I199" s="245"/>
      <c r="J199" s="246"/>
      <c r="K199" s="219"/>
      <c r="L199" s="219"/>
      <c r="M199" s="219"/>
      <c r="N199" s="219"/>
      <c r="O199" s="219"/>
      <c r="P199" s="219"/>
    </row>
    <row r="200" spans="1:16" s="233" customFormat="1" x14ac:dyDescent="0.25">
      <c r="A200" s="241">
        <v>43416</v>
      </c>
      <c r="B200" s="242">
        <v>180179349</v>
      </c>
      <c r="C200" s="247">
        <v>1</v>
      </c>
      <c r="D200" s="246">
        <v>141838</v>
      </c>
      <c r="E200" s="244"/>
      <c r="F200" s="242"/>
      <c r="G200" s="246"/>
      <c r="H200" s="245">
        <v>10000</v>
      </c>
      <c r="I200" s="245"/>
      <c r="J200" s="246"/>
      <c r="K200" s="219"/>
      <c r="L200" s="219"/>
      <c r="M200" s="219"/>
      <c r="N200" s="219"/>
      <c r="O200" s="219"/>
      <c r="P200" s="219"/>
    </row>
    <row r="201" spans="1:16" s="233" customFormat="1" x14ac:dyDescent="0.25">
      <c r="A201" s="241">
        <v>43417</v>
      </c>
      <c r="B201" s="242">
        <v>180179445</v>
      </c>
      <c r="C201" s="247">
        <v>1</v>
      </c>
      <c r="D201" s="246">
        <v>141838</v>
      </c>
      <c r="E201" s="244"/>
      <c r="F201" s="242"/>
      <c r="G201" s="246"/>
      <c r="H201" s="245">
        <v>33000</v>
      </c>
      <c r="I201" s="245"/>
      <c r="J201" s="246"/>
      <c r="K201" s="219"/>
      <c r="L201" s="219"/>
      <c r="M201" s="219"/>
      <c r="N201" s="219"/>
      <c r="O201" s="219"/>
      <c r="P201" s="219"/>
    </row>
    <row r="202" spans="1:16" s="233" customFormat="1" x14ac:dyDescent="0.25">
      <c r="A202" s="241">
        <v>43417</v>
      </c>
      <c r="B202" s="242">
        <v>180179446</v>
      </c>
      <c r="C202" s="247">
        <v>1</v>
      </c>
      <c r="D202" s="246">
        <v>141838</v>
      </c>
      <c r="E202" s="244"/>
      <c r="F202" s="242"/>
      <c r="G202" s="246"/>
      <c r="H202" s="245">
        <v>9000</v>
      </c>
      <c r="I202" s="245"/>
      <c r="J202" s="246"/>
      <c r="K202" s="219"/>
      <c r="L202" s="219"/>
      <c r="M202" s="219"/>
      <c r="N202" s="219"/>
      <c r="O202" s="219"/>
      <c r="P202" s="219"/>
    </row>
    <row r="203" spans="1:16" s="233" customFormat="1" x14ac:dyDescent="0.25">
      <c r="A203" s="241">
        <v>43417</v>
      </c>
      <c r="B203" s="242">
        <v>180179447</v>
      </c>
      <c r="C203" s="247">
        <v>1</v>
      </c>
      <c r="D203" s="246">
        <v>141838</v>
      </c>
      <c r="E203" s="244"/>
      <c r="F203" s="242"/>
      <c r="G203" s="246"/>
      <c r="H203" s="245">
        <v>47000</v>
      </c>
      <c r="I203" s="245"/>
      <c r="J203" s="246"/>
      <c r="K203" s="219"/>
      <c r="L203" s="219"/>
      <c r="M203" s="219"/>
      <c r="N203" s="219"/>
      <c r="O203" s="219"/>
      <c r="P203" s="219"/>
    </row>
    <row r="204" spans="1:16" s="233" customFormat="1" x14ac:dyDescent="0.25">
      <c r="A204" s="241">
        <v>43417</v>
      </c>
      <c r="B204" s="242">
        <v>180179448</v>
      </c>
      <c r="C204" s="247">
        <v>1</v>
      </c>
      <c r="D204" s="246">
        <v>141838</v>
      </c>
      <c r="E204" s="244"/>
      <c r="F204" s="242"/>
      <c r="G204" s="246"/>
      <c r="H204" s="245">
        <v>11000</v>
      </c>
      <c r="I204" s="245"/>
      <c r="J204" s="246"/>
      <c r="K204" s="219"/>
      <c r="L204" s="219"/>
      <c r="M204" s="219"/>
      <c r="N204" s="219"/>
      <c r="O204" s="219"/>
      <c r="P204" s="219"/>
    </row>
    <row r="205" spans="1:16" s="233" customFormat="1" x14ac:dyDescent="0.25">
      <c r="A205" s="241">
        <v>43418</v>
      </c>
      <c r="B205" s="242">
        <v>180179576</v>
      </c>
      <c r="C205" s="247">
        <v>1</v>
      </c>
      <c r="D205" s="246">
        <v>141838</v>
      </c>
      <c r="E205" s="244"/>
      <c r="F205" s="242"/>
      <c r="G205" s="246"/>
      <c r="H205" s="245">
        <v>9000</v>
      </c>
      <c r="I205" s="245">
        <v>1748218</v>
      </c>
      <c r="J205" s="246" t="s">
        <v>17</v>
      </c>
      <c r="K205" s="219"/>
      <c r="L205" s="219"/>
      <c r="M205" s="219"/>
      <c r="N205" s="219"/>
      <c r="O205" s="219"/>
      <c r="P205" s="219"/>
    </row>
    <row r="206" spans="1:16" s="233" customFormat="1" x14ac:dyDescent="0.25">
      <c r="A206" s="241">
        <v>43423</v>
      </c>
      <c r="B206" s="242">
        <v>180179881</v>
      </c>
      <c r="C206" s="247">
        <v>1</v>
      </c>
      <c r="D206" s="246">
        <v>141838</v>
      </c>
      <c r="E206" s="244"/>
      <c r="F206" s="242"/>
      <c r="G206" s="246"/>
      <c r="H206" s="245">
        <v>14000</v>
      </c>
      <c r="I206" s="245"/>
      <c r="J206" s="246"/>
      <c r="K206" s="219"/>
      <c r="L206" s="219"/>
      <c r="M206" s="219"/>
      <c r="N206" s="219"/>
      <c r="O206" s="219"/>
      <c r="P206" s="219"/>
    </row>
    <row r="207" spans="1:16" s="233" customFormat="1" x14ac:dyDescent="0.25">
      <c r="A207" s="241">
        <v>43423</v>
      </c>
      <c r="B207" s="242">
        <v>180179882</v>
      </c>
      <c r="C207" s="247">
        <v>1</v>
      </c>
      <c r="D207" s="246">
        <v>141838</v>
      </c>
      <c r="E207" s="244"/>
      <c r="F207" s="242"/>
      <c r="G207" s="246"/>
      <c r="H207" s="245">
        <v>25000</v>
      </c>
      <c r="I207" s="245"/>
      <c r="J207" s="246"/>
      <c r="K207" s="219"/>
      <c r="L207" s="219"/>
      <c r="M207" s="219"/>
      <c r="N207" s="219"/>
      <c r="O207" s="219"/>
      <c r="P207" s="219"/>
    </row>
    <row r="208" spans="1:16" s="233" customFormat="1" x14ac:dyDescent="0.25">
      <c r="A208" s="241">
        <v>43423</v>
      </c>
      <c r="B208" s="242">
        <v>180179883</v>
      </c>
      <c r="C208" s="247">
        <v>1</v>
      </c>
      <c r="D208" s="246">
        <v>141838</v>
      </c>
      <c r="E208" s="244"/>
      <c r="F208" s="242"/>
      <c r="G208" s="246"/>
      <c r="H208" s="245">
        <v>14000</v>
      </c>
      <c r="I208" s="245"/>
      <c r="J208" s="246"/>
      <c r="K208" s="219"/>
      <c r="L208" s="219"/>
      <c r="M208" s="219"/>
      <c r="N208" s="219"/>
      <c r="O208" s="219"/>
      <c r="P208" s="219"/>
    </row>
    <row r="209" spans="1:16" s="233" customFormat="1" x14ac:dyDescent="0.25">
      <c r="A209" s="241">
        <v>43423</v>
      </c>
      <c r="B209" s="242">
        <v>180179884</v>
      </c>
      <c r="C209" s="247">
        <v>1</v>
      </c>
      <c r="D209" s="246">
        <v>141838</v>
      </c>
      <c r="E209" s="244"/>
      <c r="F209" s="242"/>
      <c r="G209" s="246"/>
      <c r="H209" s="245">
        <v>10000</v>
      </c>
      <c r="I209" s="245"/>
      <c r="J209" s="246"/>
      <c r="K209" s="219"/>
      <c r="L209" s="219"/>
      <c r="M209" s="219"/>
      <c r="N209" s="219"/>
      <c r="O209" s="219"/>
      <c r="P209" s="219"/>
    </row>
    <row r="210" spans="1:16" s="233" customFormat="1" x14ac:dyDescent="0.25">
      <c r="A210" s="241">
        <v>43424</v>
      </c>
      <c r="B210" s="242">
        <v>180179991</v>
      </c>
      <c r="C210" s="247">
        <v>1</v>
      </c>
      <c r="D210" s="246">
        <v>141838</v>
      </c>
      <c r="E210" s="244"/>
      <c r="F210" s="242"/>
      <c r="G210" s="246"/>
      <c r="H210" s="245">
        <v>21000</v>
      </c>
      <c r="I210" s="245"/>
      <c r="J210" s="246"/>
      <c r="K210" s="219"/>
      <c r="L210" s="219"/>
      <c r="M210" s="219"/>
      <c r="N210" s="219"/>
      <c r="O210" s="219"/>
      <c r="P210" s="219"/>
    </row>
    <row r="211" spans="1:16" s="233" customFormat="1" x14ac:dyDescent="0.25">
      <c r="A211" s="241">
        <v>43424</v>
      </c>
      <c r="B211" s="242">
        <v>180179993</v>
      </c>
      <c r="C211" s="247">
        <v>1</v>
      </c>
      <c r="D211" s="246">
        <v>141838</v>
      </c>
      <c r="E211" s="244"/>
      <c r="F211" s="242"/>
      <c r="G211" s="246"/>
      <c r="H211" s="245">
        <v>47000</v>
      </c>
      <c r="I211" s="245"/>
      <c r="J211" s="246"/>
      <c r="K211" s="219"/>
      <c r="L211" s="219"/>
      <c r="M211" s="219"/>
      <c r="N211" s="219"/>
      <c r="O211" s="219"/>
      <c r="P211" s="219"/>
    </row>
    <row r="212" spans="1:16" s="233" customFormat="1" x14ac:dyDescent="0.25">
      <c r="A212" s="241">
        <v>43424</v>
      </c>
      <c r="B212" s="242">
        <v>180179994</v>
      </c>
      <c r="C212" s="247">
        <v>1</v>
      </c>
      <c r="D212" s="246">
        <v>141838</v>
      </c>
      <c r="E212" s="244"/>
      <c r="F212" s="242"/>
      <c r="G212" s="246"/>
      <c r="H212" s="245">
        <v>22000</v>
      </c>
      <c r="I212" s="245"/>
      <c r="J212" s="246"/>
      <c r="K212" s="219"/>
      <c r="L212" s="219"/>
      <c r="M212" s="219"/>
      <c r="N212" s="219"/>
      <c r="O212" s="219"/>
      <c r="P212" s="219"/>
    </row>
    <row r="213" spans="1:16" s="233" customFormat="1" x14ac:dyDescent="0.25">
      <c r="A213" s="241">
        <v>43426</v>
      </c>
      <c r="B213" s="242">
        <v>180180087</v>
      </c>
      <c r="C213" s="247">
        <v>30</v>
      </c>
      <c r="D213" s="246">
        <v>4255125</v>
      </c>
      <c r="E213" s="244"/>
      <c r="F213" s="242"/>
      <c r="G213" s="246"/>
      <c r="H213" s="245">
        <v>75000</v>
      </c>
      <c r="I213" s="245"/>
      <c r="J213" s="246"/>
      <c r="K213" s="219"/>
      <c r="L213" s="219"/>
      <c r="M213" s="219"/>
      <c r="N213" s="219"/>
      <c r="O213" s="219"/>
      <c r="P213" s="219"/>
    </row>
    <row r="214" spans="1:16" s="233" customFormat="1" x14ac:dyDescent="0.25">
      <c r="A214" s="241">
        <v>43426</v>
      </c>
      <c r="B214" s="242">
        <v>180180126</v>
      </c>
      <c r="C214" s="247">
        <v>1</v>
      </c>
      <c r="D214" s="246">
        <v>141838</v>
      </c>
      <c r="E214" s="244"/>
      <c r="F214" s="242"/>
      <c r="G214" s="246"/>
      <c r="H214" s="245">
        <v>10000</v>
      </c>
      <c r="I214" s="245"/>
      <c r="J214" s="246"/>
      <c r="K214" s="219"/>
      <c r="L214" s="219"/>
      <c r="M214" s="219"/>
      <c r="N214" s="219"/>
      <c r="O214" s="219"/>
      <c r="P214" s="219"/>
    </row>
    <row r="215" spans="1:16" s="233" customFormat="1" x14ac:dyDescent="0.25">
      <c r="A215" s="241">
        <v>43426</v>
      </c>
      <c r="B215" s="242">
        <v>180180127</v>
      </c>
      <c r="C215" s="247">
        <v>1</v>
      </c>
      <c r="D215" s="246">
        <v>141838</v>
      </c>
      <c r="E215" s="244"/>
      <c r="F215" s="242"/>
      <c r="G215" s="246"/>
      <c r="H215" s="245">
        <v>11000</v>
      </c>
      <c r="I215" s="245"/>
      <c r="J215" s="246"/>
      <c r="K215" s="219"/>
      <c r="L215" s="219"/>
      <c r="M215" s="219"/>
      <c r="N215" s="219"/>
      <c r="O215" s="219"/>
      <c r="P215" s="219"/>
    </row>
    <row r="216" spans="1:16" s="233" customFormat="1" x14ac:dyDescent="0.25">
      <c r="A216" s="241">
        <v>43426</v>
      </c>
      <c r="B216" s="242">
        <v>180180128</v>
      </c>
      <c r="C216" s="247">
        <v>1</v>
      </c>
      <c r="D216" s="246">
        <v>141838</v>
      </c>
      <c r="E216" s="244"/>
      <c r="F216" s="242"/>
      <c r="G216" s="246"/>
      <c r="H216" s="245">
        <v>59000</v>
      </c>
      <c r="I216" s="245"/>
      <c r="J216" s="246"/>
      <c r="K216" s="219"/>
      <c r="L216" s="219"/>
      <c r="M216" s="219"/>
      <c r="N216" s="219"/>
      <c r="O216" s="219"/>
      <c r="P216" s="219"/>
    </row>
    <row r="217" spans="1:16" s="233" customFormat="1" x14ac:dyDescent="0.25">
      <c r="A217" s="241">
        <v>43427</v>
      </c>
      <c r="B217" s="242">
        <v>180180220</v>
      </c>
      <c r="C217" s="247">
        <v>1</v>
      </c>
      <c r="D217" s="246">
        <v>141838</v>
      </c>
      <c r="E217" s="244"/>
      <c r="F217" s="242"/>
      <c r="G217" s="246"/>
      <c r="H217" s="245">
        <v>9000</v>
      </c>
      <c r="I217" s="245">
        <v>6132343</v>
      </c>
      <c r="J217" s="246" t="s">
        <v>17</v>
      </c>
      <c r="K217" s="219"/>
      <c r="L217" s="219"/>
      <c r="M217" s="219"/>
      <c r="N217" s="219"/>
      <c r="O217" s="219"/>
      <c r="P217" s="219"/>
    </row>
    <row r="218" spans="1:16" s="233" customFormat="1" x14ac:dyDescent="0.25">
      <c r="A218" s="241">
        <v>43447</v>
      </c>
      <c r="B218" s="242">
        <v>180181521</v>
      </c>
      <c r="C218" s="247">
        <v>40</v>
      </c>
      <c r="D218" s="246">
        <v>5673500</v>
      </c>
      <c r="E218" s="244"/>
      <c r="F218" s="242"/>
      <c r="G218" s="246"/>
      <c r="H218" s="245">
        <v>84000</v>
      </c>
      <c r="I218" s="245"/>
      <c r="J218" s="246"/>
      <c r="K218" s="219"/>
      <c r="L218" s="219"/>
      <c r="M218" s="219"/>
      <c r="N218" s="219"/>
      <c r="O218" s="219"/>
      <c r="P218" s="219"/>
    </row>
    <row r="219" spans="1:16" s="233" customFormat="1" x14ac:dyDescent="0.25">
      <c r="A219" s="241">
        <v>43447</v>
      </c>
      <c r="B219" s="242">
        <v>180181560</v>
      </c>
      <c r="C219" s="247">
        <v>1</v>
      </c>
      <c r="D219" s="246">
        <v>141838</v>
      </c>
      <c r="E219" s="244"/>
      <c r="F219" s="242"/>
      <c r="G219" s="246"/>
      <c r="H219" s="245">
        <v>9000</v>
      </c>
      <c r="I219" s="245"/>
      <c r="J219" s="246"/>
      <c r="K219" s="219"/>
      <c r="L219" s="219"/>
      <c r="M219" s="219"/>
      <c r="N219" s="219"/>
      <c r="O219" s="219"/>
      <c r="P219" s="219"/>
    </row>
    <row r="220" spans="1:16" s="233" customFormat="1" x14ac:dyDescent="0.25">
      <c r="A220" s="241">
        <v>43448</v>
      </c>
      <c r="B220" s="242">
        <v>180181604</v>
      </c>
      <c r="C220" s="247">
        <v>1</v>
      </c>
      <c r="D220" s="246">
        <v>141838</v>
      </c>
      <c r="E220" s="244"/>
      <c r="F220" s="242"/>
      <c r="G220" s="246"/>
      <c r="H220" s="245">
        <v>41000</v>
      </c>
      <c r="I220" s="245"/>
      <c r="J220" s="246"/>
      <c r="K220" s="219"/>
      <c r="L220" s="219"/>
      <c r="M220" s="219"/>
      <c r="N220" s="219"/>
      <c r="O220" s="219"/>
      <c r="P220" s="219"/>
    </row>
    <row r="221" spans="1:16" s="233" customFormat="1" x14ac:dyDescent="0.25">
      <c r="A221" s="241">
        <v>43448</v>
      </c>
      <c r="B221" s="242">
        <v>180181605</v>
      </c>
      <c r="C221" s="247">
        <v>1</v>
      </c>
      <c r="D221" s="246">
        <v>141838</v>
      </c>
      <c r="E221" s="244"/>
      <c r="F221" s="242"/>
      <c r="G221" s="246"/>
      <c r="H221" s="245">
        <v>14000</v>
      </c>
      <c r="I221" s="245"/>
      <c r="J221" s="246"/>
      <c r="K221" s="219"/>
      <c r="L221" s="219"/>
      <c r="M221" s="219"/>
      <c r="N221" s="219"/>
      <c r="O221" s="219"/>
      <c r="P221" s="219"/>
    </row>
    <row r="222" spans="1:16" s="233" customFormat="1" x14ac:dyDescent="0.25">
      <c r="A222" s="241">
        <v>43448</v>
      </c>
      <c r="B222" s="242">
        <v>180181606</v>
      </c>
      <c r="C222" s="247">
        <v>1</v>
      </c>
      <c r="D222" s="246">
        <v>141838</v>
      </c>
      <c r="E222" s="244"/>
      <c r="F222" s="242"/>
      <c r="G222" s="246"/>
      <c r="H222" s="245">
        <v>9000</v>
      </c>
      <c r="I222" s="245"/>
      <c r="J222" s="246"/>
      <c r="K222" s="219"/>
      <c r="L222" s="219"/>
      <c r="M222" s="219"/>
      <c r="N222" s="219"/>
      <c r="O222" s="219"/>
      <c r="P222" s="219"/>
    </row>
    <row r="223" spans="1:16" s="233" customFormat="1" x14ac:dyDescent="0.25">
      <c r="A223" s="241">
        <v>43449</v>
      </c>
      <c r="B223" s="242">
        <v>180181637</v>
      </c>
      <c r="C223" s="247">
        <v>1</v>
      </c>
      <c r="D223" s="246">
        <v>141838</v>
      </c>
      <c r="E223" s="244"/>
      <c r="F223" s="242"/>
      <c r="G223" s="246"/>
      <c r="H223" s="245">
        <v>28000</v>
      </c>
      <c r="I223" s="245">
        <v>6567690</v>
      </c>
      <c r="J223" s="246" t="s">
        <v>17</v>
      </c>
      <c r="K223" s="219"/>
      <c r="L223" s="219"/>
      <c r="M223" s="219"/>
      <c r="N223" s="219"/>
      <c r="O223" s="219"/>
      <c r="P223" s="219"/>
    </row>
    <row r="224" spans="1:16" s="233" customFormat="1" x14ac:dyDescent="0.25">
      <c r="A224" s="241">
        <v>43479</v>
      </c>
      <c r="B224" s="242">
        <v>190183155</v>
      </c>
      <c r="C224" s="247">
        <v>1</v>
      </c>
      <c r="D224" s="246">
        <v>141838</v>
      </c>
      <c r="E224" s="244"/>
      <c r="F224" s="242"/>
      <c r="G224" s="246"/>
      <c r="H224" s="245">
        <v>7000</v>
      </c>
      <c r="I224" s="245"/>
      <c r="J224" s="246"/>
      <c r="K224" s="219"/>
      <c r="L224" s="219"/>
      <c r="M224" s="219"/>
      <c r="N224" s="219"/>
      <c r="O224" s="219"/>
      <c r="P224" s="219"/>
    </row>
    <row r="225" spans="1:16" s="233" customFormat="1" x14ac:dyDescent="0.25">
      <c r="A225" s="241">
        <v>43479</v>
      </c>
      <c r="B225" s="242">
        <v>190183158</v>
      </c>
      <c r="C225" s="247">
        <v>40</v>
      </c>
      <c r="D225" s="246">
        <v>5673500</v>
      </c>
      <c r="E225" s="244"/>
      <c r="F225" s="242"/>
      <c r="G225" s="246"/>
      <c r="H225" s="245">
        <v>90000</v>
      </c>
      <c r="I225" s="245"/>
      <c r="J225" s="246"/>
      <c r="K225" s="219"/>
      <c r="L225" s="219"/>
      <c r="M225" s="219"/>
      <c r="N225" s="219"/>
      <c r="O225" s="219"/>
      <c r="P225" s="219"/>
    </row>
    <row r="226" spans="1:16" s="233" customFormat="1" x14ac:dyDescent="0.25">
      <c r="A226" s="241">
        <v>43480</v>
      </c>
      <c r="B226" s="242">
        <v>190183197</v>
      </c>
      <c r="C226" s="247">
        <v>1</v>
      </c>
      <c r="D226" s="246">
        <v>141838</v>
      </c>
      <c r="E226" s="244"/>
      <c r="F226" s="242"/>
      <c r="G226" s="246"/>
      <c r="H226" s="245">
        <v>11000</v>
      </c>
      <c r="I226" s="245"/>
      <c r="J226" s="246"/>
      <c r="K226" s="219"/>
      <c r="L226" s="219"/>
      <c r="M226" s="219"/>
      <c r="N226" s="219"/>
      <c r="O226" s="219"/>
      <c r="P226" s="219"/>
    </row>
    <row r="227" spans="1:16" s="233" customFormat="1" x14ac:dyDescent="0.25">
      <c r="A227" s="241">
        <v>43480</v>
      </c>
      <c r="B227" s="242">
        <v>190183199</v>
      </c>
      <c r="C227" s="247">
        <v>1</v>
      </c>
      <c r="D227" s="246">
        <v>141838</v>
      </c>
      <c r="E227" s="244"/>
      <c r="F227" s="242"/>
      <c r="G227" s="246"/>
      <c r="H227" s="245">
        <v>28000</v>
      </c>
      <c r="I227" s="245">
        <v>6235014</v>
      </c>
      <c r="J227" s="246" t="s">
        <v>17</v>
      </c>
      <c r="K227" s="219"/>
      <c r="L227" s="219"/>
      <c r="M227" s="219"/>
      <c r="N227" s="219"/>
      <c r="O227" s="219"/>
      <c r="P227" s="219"/>
    </row>
    <row r="228" spans="1:16" s="233" customFormat="1" x14ac:dyDescent="0.25">
      <c r="A228" s="241">
        <v>43491</v>
      </c>
      <c r="B228" s="242">
        <v>190183706</v>
      </c>
      <c r="C228" s="247">
        <v>1</v>
      </c>
      <c r="D228" s="246">
        <v>110075</v>
      </c>
      <c r="E228" s="244"/>
      <c r="F228" s="242"/>
      <c r="G228" s="246"/>
      <c r="H228" s="245">
        <v>11000</v>
      </c>
      <c r="I228" s="245">
        <v>121075</v>
      </c>
      <c r="J228" s="246" t="s">
        <v>17</v>
      </c>
      <c r="K228" s="219"/>
      <c r="L228" s="219"/>
      <c r="M228" s="219"/>
      <c r="N228" s="219"/>
      <c r="O228" s="219"/>
      <c r="P228" s="219"/>
    </row>
    <row r="229" spans="1:16" s="233" customFormat="1" x14ac:dyDescent="0.25">
      <c r="A229" s="241">
        <v>43524</v>
      </c>
      <c r="B229" s="242">
        <v>19001673</v>
      </c>
      <c r="C229" s="247">
        <v>1</v>
      </c>
      <c r="D229" s="246">
        <v>147985</v>
      </c>
      <c r="E229" s="244"/>
      <c r="F229" s="242"/>
      <c r="G229" s="246"/>
      <c r="H229" s="245">
        <v>25000</v>
      </c>
      <c r="I229" s="245"/>
      <c r="J229" s="246"/>
      <c r="K229" s="219"/>
      <c r="L229" s="219"/>
      <c r="M229" s="219"/>
      <c r="N229" s="219"/>
      <c r="O229" s="219"/>
      <c r="P229" s="219"/>
    </row>
    <row r="230" spans="1:16" s="233" customFormat="1" x14ac:dyDescent="0.25">
      <c r="A230" s="241">
        <v>43524</v>
      </c>
      <c r="B230" s="242">
        <v>19001695</v>
      </c>
      <c r="C230" s="247">
        <v>1</v>
      </c>
      <c r="D230" s="246">
        <v>147985</v>
      </c>
      <c r="E230" s="244"/>
      <c r="F230" s="242"/>
      <c r="G230" s="246"/>
      <c r="H230" s="245">
        <v>40000</v>
      </c>
      <c r="I230" s="245"/>
      <c r="J230" s="246"/>
      <c r="K230" s="219"/>
      <c r="L230" s="219"/>
      <c r="M230" s="219"/>
      <c r="N230" s="219"/>
      <c r="O230" s="219"/>
      <c r="P230" s="219"/>
    </row>
    <row r="231" spans="1:16" s="233" customFormat="1" x14ac:dyDescent="0.25">
      <c r="A231" s="241">
        <v>43526</v>
      </c>
      <c r="B231" s="242">
        <v>19001783</v>
      </c>
      <c r="C231" s="247">
        <v>1</v>
      </c>
      <c r="D231" s="246">
        <v>147985</v>
      </c>
      <c r="E231" s="244"/>
      <c r="F231" s="242"/>
      <c r="G231" s="246"/>
      <c r="H231" s="245">
        <v>11000</v>
      </c>
      <c r="I231" s="245">
        <v>519955</v>
      </c>
      <c r="J231" s="246" t="s">
        <v>17</v>
      </c>
      <c r="K231" s="219"/>
      <c r="L231" s="219"/>
      <c r="M231" s="219"/>
      <c r="N231" s="219"/>
      <c r="O231" s="219"/>
      <c r="P231" s="219"/>
    </row>
    <row r="232" spans="1:16" s="233" customFormat="1" x14ac:dyDescent="0.25">
      <c r="A232" s="241">
        <v>43528</v>
      </c>
      <c r="B232" s="242">
        <v>19001956</v>
      </c>
      <c r="C232" s="247">
        <v>20</v>
      </c>
      <c r="D232" s="246">
        <v>2959700</v>
      </c>
      <c r="E232" s="244"/>
      <c r="F232" s="242"/>
      <c r="G232" s="246"/>
      <c r="H232" s="245">
        <v>41000</v>
      </c>
      <c r="I232" s="245"/>
      <c r="J232" s="246"/>
      <c r="K232" s="219"/>
      <c r="L232" s="219"/>
      <c r="M232" s="219"/>
      <c r="N232" s="219"/>
      <c r="O232" s="219"/>
      <c r="P232" s="219"/>
    </row>
    <row r="233" spans="1:16" s="233" customFormat="1" x14ac:dyDescent="0.25">
      <c r="A233" s="241">
        <v>43528</v>
      </c>
      <c r="B233" s="242"/>
      <c r="C233" s="247"/>
      <c r="D233" s="246"/>
      <c r="E233" s="244"/>
      <c r="F233" s="242"/>
      <c r="G233" s="246"/>
      <c r="H233" s="245"/>
      <c r="I233" s="245"/>
      <c r="J233" s="246"/>
      <c r="K233" s="219"/>
      <c r="L233" s="219"/>
      <c r="M233" s="219"/>
      <c r="N233" s="219"/>
      <c r="O233" s="219"/>
      <c r="P233" s="219"/>
    </row>
    <row r="234" spans="1:16" s="233" customFormat="1" x14ac:dyDescent="0.25">
      <c r="A234" s="241">
        <v>43528</v>
      </c>
      <c r="B234" s="242">
        <v>19001938</v>
      </c>
      <c r="C234" s="247">
        <v>1</v>
      </c>
      <c r="D234" s="246">
        <v>180985</v>
      </c>
      <c r="E234" s="244"/>
      <c r="F234" s="242"/>
      <c r="G234" s="246"/>
      <c r="H234" s="245">
        <v>33000</v>
      </c>
      <c r="I234" s="245">
        <v>3214685</v>
      </c>
      <c r="J234" s="246" t="s">
        <v>17</v>
      </c>
      <c r="K234" s="219"/>
      <c r="L234" s="219"/>
      <c r="M234" s="219"/>
      <c r="N234" s="219"/>
      <c r="O234" s="219"/>
      <c r="P234" s="219"/>
    </row>
    <row r="235" spans="1:16" s="233" customFormat="1" x14ac:dyDescent="0.25">
      <c r="A235" s="98"/>
      <c r="B235" s="99"/>
      <c r="C235" s="100"/>
      <c r="D235" s="34"/>
      <c r="E235" s="101"/>
      <c r="F235" s="99"/>
      <c r="G235" s="34"/>
      <c r="H235" s="102"/>
      <c r="I235" s="102"/>
      <c r="J235" s="34"/>
      <c r="K235" s="219"/>
      <c r="L235" s="219"/>
      <c r="M235" s="219"/>
      <c r="N235" s="219"/>
      <c r="O235" s="219"/>
      <c r="P235" s="219"/>
    </row>
    <row r="236" spans="1:16" s="233" customFormat="1" x14ac:dyDescent="0.25">
      <c r="A236" s="235"/>
      <c r="B236" s="234"/>
      <c r="C236" s="240"/>
      <c r="D236" s="236"/>
      <c r="E236" s="237"/>
      <c r="F236" s="234"/>
      <c r="G236" s="236"/>
      <c r="H236" s="239"/>
      <c r="I236" s="239"/>
      <c r="J236" s="236"/>
      <c r="K236" s="219"/>
      <c r="L236" s="219"/>
      <c r="M236" s="219"/>
      <c r="N236" s="219"/>
      <c r="O236" s="219"/>
      <c r="P236" s="219"/>
    </row>
    <row r="237" spans="1:16" s="233" customFormat="1" x14ac:dyDescent="0.25">
      <c r="A237" s="4"/>
      <c r="B237" s="8" t="s">
        <v>11</v>
      </c>
      <c r="C237" s="77">
        <f>SUM(C8:C236)</f>
        <v>991</v>
      </c>
      <c r="D237" s="9"/>
      <c r="E237" s="223" t="s">
        <v>11</v>
      </c>
      <c r="F237" s="223">
        <f>SUM(F8:F236)</f>
        <v>1</v>
      </c>
      <c r="G237" s="224">
        <f>SUM(G8:G236)</f>
        <v>98525</v>
      </c>
      <c r="H237" s="239"/>
      <c r="I237" s="239"/>
      <c r="J237" s="236"/>
      <c r="K237" s="219"/>
      <c r="L237" s="219"/>
      <c r="M237" s="219"/>
      <c r="N237" s="219"/>
      <c r="O237" s="219"/>
      <c r="P237" s="219"/>
    </row>
    <row r="238" spans="1:16" s="233" customFormat="1" x14ac:dyDescent="0.25">
      <c r="A238" s="4"/>
      <c r="B238" s="8"/>
      <c r="C238" s="77"/>
      <c r="D238" s="9"/>
      <c r="E238" s="237"/>
      <c r="F238" s="234"/>
      <c r="G238" s="236"/>
      <c r="H238" s="239"/>
      <c r="I238" s="239"/>
      <c r="J238" s="236"/>
      <c r="K238" s="219"/>
      <c r="L238" s="219"/>
      <c r="M238" s="219"/>
      <c r="N238" s="219"/>
      <c r="O238" s="219"/>
      <c r="P238" s="219"/>
    </row>
    <row r="239" spans="1:16" s="233" customFormat="1" x14ac:dyDescent="0.25">
      <c r="A239" s="10"/>
      <c r="B239" s="11"/>
      <c r="C239" s="40"/>
      <c r="D239" s="6"/>
      <c r="E239" s="8"/>
      <c r="F239" s="234"/>
      <c r="G239" s="420" t="s">
        <v>12</v>
      </c>
      <c r="H239" s="420"/>
      <c r="I239" s="39"/>
      <c r="J239" s="13">
        <f>SUM(D8:D236)</f>
        <v>92692287</v>
      </c>
      <c r="K239" s="219"/>
      <c r="L239" s="219"/>
      <c r="M239" s="219"/>
      <c r="N239" s="219"/>
      <c r="O239" s="219"/>
      <c r="P239" s="219"/>
    </row>
    <row r="240" spans="1:16" s="233" customFormat="1" x14ac:dyDescent="0.25">
      <c r="A240" s="4"/>
      <c r="B240" s="3"/>
      <c r="C240" s="40"/>
      <c r="D240" s="6"/>
      <c r="E240" s="8"/>
      <c r="F240" s="234"/>
      <c r="G240" s="420" t="s">
        <v>13</v>
      </c>
      <c r="H240" s="420"/>
      <c r="I240" s="39"/>
      <c r="J240" s="13">
        <f>SUM(G8:G236)</f>
        <v>98525</v>
      </c>
      <c r="K240" s="219"/>
      <c r="L240" s="219"/>
      <c r="M240" s="219"/>
      <c r="N240" s="219"/>
      <c r="O240" s="219"/>
      <c r="P240" s="219"/>
    </row>
    <row r="241" spans="1:16" s="233" customFormat="1" x14ac:dyDescent="0.25">
      <c r="A241" s="14"/>
      <c r="B241" s="7"/>
      <c r="C241" s="40"/>
      <c r="D241" s="6"/>
      <c r="E241" s="7"/>
      <c r="F241" s="234"/>
      <c r="G241" s="420" t="s">
        <v>14</v>
      </c>
      <c r="H241" s="420"/>
      <c r="I241" s="41"/>
      <c r="J241" s="15">
        <f>J239-J240</f>
        <v>92593762</v>
      </c>
      <c r="K241" s="219"/>
      <c r="L241" s="219"/>
      <c r="M241" s="219"/>
      <c r="N241" s="219"/>
      <c r="O241" s="219"/>
      <c r="P241" s="219"/>
    </row>
    <row r="242" spans="1:16" s="233" customFormat="1" x14ac:dyDescent="0.25">
      <c r="A242" s="4"/>
      <c r="B242" s="16"/>
      <c r="C242" s="40"/>
      <c r="D242" s="17"/>
      <c r="E242" s="7"/>
      <c r="F242" s="8"/>
      <c r="G242" s="420" t="s">
        <v>15</v>
      </c>
      <c r="H242" s="420"/>
      <c r="I242" s="39"/>
      <c r="J242" s="13">
        <f>SUM(H8:H238)</f>
        <v>5354500</v>
      </c>
      <c r="K242" s="219"/>
      <c r="L242" s="219"/>
      <c r="M242" s="219"/>
      <c r="N242" s="219"/>
      <c r="O242" s="219"/>
      <c r="P242" s="219"/>
    </row>
    <row r="243" spans="1:16" x14ac:dyDescent="0.25">
      <c r="A243" s="4"/>
      <c r="B243" s="16"/>
      <c r="C243" s="40"/>
      <c r="D243" s="17"/>
      <c r="E243" s="7"/>
      <c r="F243" s="8"/>
      <c r="G243" s="420" t="s">
        <v>16</v>
      </c>
      <c r="H243" s="420"/>
      <c r="I243" s="39"/>
      <c r="J243" s="13">
        <f>J241+J242</f>
        <v>97948262</v>
      </c>
    </row>
    <row r="244" spans="1:16" x14ac:dyDescent="0.25">
      <c r="A244" s="4"/>
      <c r="B244" s="16"/>
      <c r="C244" s="40"/>
      <c r="D244" s="17"/>
      <c r="E244" s="7"/>
      <c r="F244" s="3"/>
      <c r="G244" s="420" t="s">
        <v>5</v>
      </c>
      <c r="H244" s="420"/>
      <c r="I244" s="39"/>
      <c r="J244" s="13">
        <f>SUM(I8:I238)</f>
        <v>97948262</v>
      </c>
    </row>
    <row r="245" spans="1:16" x14ac:dyDescent="0.25">
      <c r="A245" s="4"/>
      <c r="B245" s="16"/>
      <c r="C245" s="40"/>
      <c r="D245" s="17"/>
      <c r="E245" s="7"/>
      <c r="F245" s="3"/>
      <c r="G245" s="420" t="s">
        <v>31</v>
      </c>
      <c r="H245" s="420"/>
      <c r="I245" s="40" t="str">
        <f>IF(J245&gt;0,"SALDO",IF(J245&lt;0,"PIUTANG",IF(J245=0,"LUNAS")))</f>
        <v>LUNAS</v>
      </c>
      <c r="J245" s="13">
        <f>J244-J243</f>
        <v>0</v>
      </c>
    </row>
    <row r="246" spans="1:16" x14ac:dyDescent="0.25">
      <c r="F246" s="37"/>
      <c r="G246" s="37"/>
      <c r="J246" s="37"/>
    </row>
    <row r="247" spans="1:16" x14ac:dyDescent="0.25">
      <c r="C247" s="37"/>
      <c r="D247" s="37"/>
      <c r="F247" s="37"/>
      <c r="G247" s="37"/>
      <c r="J247" s="37"/>
      <c r="L247"/>
      <c r="M247"/>
      <c r="N247"/>
      <c r="O247"/>
      <c r="P247"/>
    </row>
    <row r="248" spans="1:16" x14ac:dyDescent="0.25">
      <c r="C248" s="37"/>
      <c r="D248" s="37"/>
      <c r="F248" s="37"/>
      <c r="G248" s="37"/>
      <c r="J248" s="37"/>
      <c r="L248"/>
      <c r="M248"/>
      <c r="N248"/>
      <c r="O248"/>
      <c r="P248"/>
    </row>
    <row r="249" spans="1:16" x14ac:dyDescent="0.25">
      <c r="A249" s="404">
        <v>43411</v>
      </c>
      <c r="C249" s="37"/>
      <c r="D249" s="37"/>
      <c r="F249" s="37"/>
      <c r="G249" s="37"/>
      <c r="J249" s="37"/>
      <c r="L249"/>
      <c r="M249"/>
      <c r="N249"/>
      <c r="O249"/>
      <c r="P249"/>
    </row>
    <row r="250" spans="1:16" x14ac:dyDescent="0.25">
      <c r="C250" s="37"/>
      <c r="D250" s="37"/>
      <c r="F250" s="37"/>
      <c r="G250" s="37"/>
      <c r="J250" s="37"/>
      <c r="L250"/>
      <c r="M250"/>
      <c r="N250"/>
      <c r="O250"/>
      <c r="P250"/>
    </row>
    <row r="251" spans="1:16" x14ac:dyDescent="0.25">
      <c r="C251" s="37"/>
      <c r="D251" s="37"/>
      <c r="L251"/>
      <c r="M251"/>
      <c r="N251"/>
      <c r="O251"/>
      <c r="P251"/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245:H245"/>
    <mergeCell ref="G239:H239"/>
    <mergeCell ref="G240:H240"/>
    <mergeCell ref="G241:H241"/>
    <mergeCell ref="G242:H242"/>
    <mergeCell ref="G243:H243"/>
    <mergeCell ref="G244:H244"/>
  </mergeCells>
  <hyperlinks>
    <hyperlink ref="I3" r:id="rId1"/>
  </hyperlinks>
  <pageMargins left="0.7" right="0.7" top="0.75" bottom="0.75" header="0.3" footer="0.3"/>
  <pageSetup paperSize="9" orientation="portrait" horizontalDpi="0" verticalDpi="0"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M48"/>
  <sheetViews>
    <sheetView workbookViewId="0">
      <pane ySplit="7" topLeftCell="A35" activePane="bottomLeft" state="frozen"/>
      <selection pane="bottomLeft" activeCell="B38" sqref="B38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70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1.5703125" bestFit="1" customWidth="1"/>
  </cols>
  <sheetData>
    <row r="1" spans="1:13" x14ac:dyDescent="0.25">
      <c r="A1" s="20" t="s">
        <v>0</v>
      </c>
      <c r="B1" s="20"/>
      <c r="C1" s="28" t="s">
        <v>72</v>
      </c>
      <c r="D1" s="20"/>
      <c r="E1" s="20"/>
      <c r="F1" s="414" t="s">
        <v>22</v>
      </c>
      <c r="G1" s="414"/>
      <c r="H1" s="414"/>
      <c r="I1" s="38" t="s">
        <v>75</v>
      </c>
      <c r="J1" s="20"/>
    </row>
    <row r="2" spans="1:13" x14ac:dyDescent="0.25">
      <c r="A2" s="20" t="s">
        <v>1</v>
      </c>
      <c r="B2" s="20"/>
      <c r="C2" s="28" t="s">
        <v>69</v>
      </c>
      <c r="D2" s="20"/>
      <c r="E2" s="20"/>
      <c r="F2" s="414" t="s">
        <v>21</v>
      </c>
      <c r="G2" s="414"/>
      <c r="H2" s="414"/>
      <c r="I2" s="38">
        <f>J48*-1</f>
        <v>-12599</v>
      </c>
      <c r="J2" s="20"/>
      <c r="L2" s="18"/>
      <c r="M2" s="18"/>
    </row>
    <row r="3" spans="1:13" s="233" customFormat="1" x14ac:dyDescent="0.25">
      <c r="A3" s="218" t="s">
        <v>114</v>
      </c>
      <c r="B3" s="218"/>
      <c r="C3" s="28" t="s">
        <v>127</v>
      </c>
      <c r="D3" s="218"/>
      <c r="E3" s="218"/>
      <c r="F3" s="265"/>
      <c r="G3" s="265"/>
      <c r="H3" s="265"/>
      <c r="I3" s="220"/>
      <c r="J3" s="218"/>
      <c r="L3" s="238"/>
      <c r="M3" s="238"/>
    </row>
    <row r="4" spans="1:13" x14ac:dyDescent="0.25">
      <c r="L4" s="238"/>
    </row>
    <row r="5" spans="1:13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  <c r="L5" s="18"/>
    </row>
    <row r="6" spans="1:13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25" t="s">
        <v>4</v>
      </c>
      <c r="I6" s="457" t="s">
        <v>5</v>
      </c>
      <c r="J6" s="429" t="s">
        <v>6</v>
      </c>
    </row>
    <row r="7" spans="1:13" x14ac:dyDescent="0.25">
      <c r="A7" s="451"/>
      <c r="B7" s="168" t="s">
        <v>7</v>
      </c>
      <c r="C7" s="24" t="s">
        <v>8</v>
      </c>
      <c r="D7" s="169" t="s">
        <v>9</v>
      </c>
      <c r="E7" s="168" t="s">
        <v>10</v>
      </c>
      <c r="F7" s="168" t="s">
        <v>8</v>
      </c>
      <c r="G7" s="169" t="s">
        <v>9</v>
      </c>
      <c r="H7" s="426"/>
      <c r="I7" s="458"/>
      <c r="J7" s="430"/>
    </row>
    <row r="8" spans="1:13" s="233" customFormat="1" x14ac:dyDescent="0.25">
      <c r="A8" s="241">
        <v>43143</v>
      </c>
      <c r="B8" s="242">
        <v>180153741</v>
      </c>
      <c r="C8" s="129">
        <v>16</v>
      </c>
      <c r="D8" s="246">
        <v>2064738</v>
      </c>
      <c r="E8" s="244">
        <v>180040333</v>
      </c>
      <c r="F8" s="242">
        <v>2</v>
      </c>
      <c r="G8" s="246">
        <v>318675</v>
      </c>
      <c r="H8" s="244"/>
      <c r="I8" s="245">
        <v>1746000</v>
      </c>
      <c r="J8" s="246" t="s">
        <v>77</v>
      </c>
      <c r="L8" s="238"/>
    </row>
    <row r="9" spans="1:13" s="233" customFormat="1" x14ac:dyDescent="0.25">
      <c r="A9" s="241">
        <v>43153</v>
      </c>
      <c r="B9" s="242">
        <v>180154665</v>
      </c>
      <c r="C9" s="129">
        <v>36</v>
      </c>
      <c r="D9" s="246">
        <v>4341313</v>
      </c>
      <c r="E9" s="244">
        <v>180040562</v>
      </c>
      <c r="F9" s="242">
        <v>3</v>
      </c>
      <c r="G9" s="246">
        <v>512663</v>
      </c>
      <c r="H9" s="244"/>
      <c r="I9" s="245"/>
      <c r="J9" s="246"/>
      <c r="L9" s="238"/>
    </row>
    <row r="10" spans="1:13" s="233" customFormat="1" x14ac:dyDescent="0.25">
      <c r="A10" s="241">
        <v>43158</v>
      </c>
      <c r="B10" s="242"/>
      <c r="C10" s="129"/>
      <c r="D10" s="246"/>
      <c r="E10" s="244">
        <v>180040694</v>
      </c>
      <c r="F10" s="242">
        <v>1</v>
      </c>
      <c r="G10" s="246">
        <v>-5000</v>
      </c>
      <c r="H10" s="244"/>
      <c r="I10" s="245"/>
      <c r="J10" s="246" t="s">
        <v>179</v>
      </c>
      <c r="L10" s="238"/>
    </row>
    <row r="11" spans="1:13" s="233" customFormat="1" x14ac:dyDescent="0.25">
      <c r="A11" s="241">
        <v>43163</v>
      </c>
      <c r="B11" s="242">
        <v>180155722</v>
      </c>
      <c r="C11" s="129">
        <v>48</v>
      </c>
      <c r="D11" s="246">
        <v>5446350</v>
      </c>
      <c r="E11" s="244">
        <v>180040801</v>
      </c>
      <c r="F11" s="242">
        <v>7</v>
      </c>
      <c r="G11" s="246">
        <v>795375</v>
      </c>
      <c r="H11" s="244"/>
      <c r="I11" s="245">
        <v>3830000</v>
      </c>
      <c r="J11" s="246" t="s">
        <v>17</v>
      </c>
      <c r="L11" s="238"/>
    </row>
    <row r="12" spans="1:13" s="233" customFormat="1" x14ac:dyDescent="0.25">
      <c r="A12" s="241"/>
      <c r="B12" s="242"/>
      <c r="C12" s="129"/>
      <c r="D12" s="246"/>
      <c r="E12" s="244"/>
      <c r="F12" s="242"/>
      <c r="G12" s="246"/>
      <c r="H12" s="244"/>
      <c r="I12" s="245">
        <v>4651000</v>
      </c>
      <c r="J12" s="246" t="s">
        <v>17</v>
      </c>
      <c r="L12" s="238"/>
    </row>
    <row r="13" spans="1:13" s="233" customFormat="1" x14ac:dyDescent="0.25">
      <c r="A13" s="241">
        <v>43172</v>
      </c>
      <c r="B13" s="242">
        <v>180156707</v>
      </c>
      <c r="C13" s="129">
        <v>48</v>
      </c>
      <c r="D13" s="246">
        <v>4860275</v>
      </c>
      <c r="E13" s="244">
        <v>180041044</v>
      </c>
      <c r="F13" s="242">
        <v>8</v>
      </c>
      <c r="G13" s="246">
        <v>962938</v>
      </c>
      <c r="H13" s="244"/>
      <c r="I13" s="245">
        <v>3898000</v>
      </c>
      <c r="J13" s="246" t="s">
        <v>17</v>
      </c>
      <c r="L13" s="238"/>
    </row>
    <row r="14" spans="1:13" s="233" customFormat="1" x14ac:dyDescent="0.25">
      <c r="A14" s="241">
        <v>43183</v>
      </c>
      <c r="B14" s="242">
        <v>180157905</v>
      </c>
      <c r="C14" s="129">
        <v>41</v>
      </c>
      <c r="D14" s="246">
        <v>4288550</v>
      </c>
      <c r="E14" s="244">
        <v>180041337</v>
      </c>
      <c r="F14" s="242">
        <v>6</v>
      </c>
      <c r="G14" s="246">
        <v>639275</v>
      </c>
      <c r="H14" s="244"/>
      <c r="I14" s="245">
        <v>3650000</v>
      </c>
      <c r="J14" s="246" t="s">
        <v>17</v>
      </c>
      <c r="L14" s="238"/>
    </row>
    <row r="15" spans="1:13" s="233" customFormat="1" x14ac:dyDescent="0.25">
      <c r="A15" s="241">
        <v>43215</v>
      </c>
      <c r="B15" s="242">
        <v>180159183</v>
      </c>
      <c r="C15" s="129">
        <v>64</v>
      </c>
      <c r="D15" s="246">
        <v>6653063</v>
      </c>
      <c r="E15" s="244">
        <v>180041676</v>
      </c>
      <c r="F15" s="242">
        <v>9</v>
      </c>
      <c r="G15" s="246">
        <v>1080800</v>
      </c>
      <c r="H15" s="244"/>
      <c r="I15" s="245">
        <v>5573000</v>
      </c>
      <c r="J15" s="246" t="s">
        <v>17</v>
      </c>
      <c r="L15" s="238"/>
    </row>
    <row r="16" spans="1:13" s="233" customFormat="1" x14ac:dyDescent="0.25">
      <c r="A16" s="241">
        <v>43205</v>
      </c>
      <c r="B16" s="242">
        <v>180160370</v>
      </c>
      <c r="C16" s="129">
        <v>51</v>
      </c>
      <c r="D16" s="246">
        <v>5532713</v>
      </c>
      <c r="E16" s="244">
        <v>180042017</v>
      </c>
      <c r="F16" s="242">
        <v>13</v>
      </c>
      <c r="G16" s="246">
        <v>1468775</v>
      </c>
      <c r="H16" s="244"/>
      <c r="I16" s="245">
        <v>4064000</v>
      </c>
      <c r="J16" s="246" t="s">
        <v>17</v>
      </c>
      <c r="L16" s="238"/>
    </row>
    <row r="17" spans="1:12" s="233" customFormat="1" x14ac:dyDescent="0.25">
      <c r="A17" s="241">
        <v>43215</v>
      </c>
      <c r="B17" s="242">
        <v>180161418</v>
      </c>
      <c r="C17" s="129">
        <v>47</v>
      </c>
      <c r="D17" s="246">
        <v>4712050</v>
      </c>
      <c r="E17" s="244">
        <v>180042293</v>
      </c>
      <c r="F17" s="242">
        <v>17</v>
      </c>
      <c r="G17" s="246">
        <v>1715263</v>
      </c>
      <c r="H17" s="244"/>
      <c r="I17" s="245">
        <v>2997000</v>
      </c>
      <c r="J17" s="246" t="s">
        <v>17</v>
      </c>
      <c r="L17" s="238"/>
    </row>
    <row r="18" spans="1:12" s="233" customFormat="1" x14ac:dyDescent="0.25">
      <c r="A18" s="241">
        <v>43224</v>
      </c>
      <c r="B18" s="242">
        <v>180162462</v>
      </c>
      <c r="C18" s="129">
        <v>56</v>
      </c>
      <c r="D18" s="246">
        <v>5447575</v>
      </c>
      <c r="E18" s="244">
        <v>180042533</v>
      </c>
      <c r="F18" s="242">
        <v>9</v>
      </c>
      <c r="G18" s="246">
        <v>952525</v>
      </c>
      <c r="H18" s="244"/>
      <c r="I18" s="245">
        <v>4495000</v>
      </c>
      <c r="J18" s="246" t="s">
        <v>17</v>
      </c>
      <c r="L18" s="238"/>
    </row>
    <row r="19" spans="1:12" s="233" customFormat="1" x14ac:dyDescent="0.25">
      <c r="A19" s="241">
        <v>43233</v>
      </c>
      <c r="B19" s="242">
        <v>180163541</v>
      </c>
      <c r="C19" s="129">
        <v>54</v>
      </c>
      <c r="D19" s="246">
        <v>5114988</v>
      </c>
      <c r="E19" s="244">
        <v>180042844</v>
      </c>
      <c r="F19" s="242">
        <v>4</v>
      </c>
      <c r="G19" s="246">
        <v>436188</v>
      </c>
      <c r="H19" s="244"/>
      <c r="I19" s="245">
        <v>4680000</v>
      </c>
      <c r="J19" s="246" t="s">
        <v>17</v>
      </c>
      <c r="L19" s="238"/>
    </row>
    <row r="20" spans="1:12" s="233" customFormat="1" x14ac:dyDescent="0.25">
      <c r="A20" s="241">
        <v>43245</v>
      </c>
      <c r="B20" s="242">
        <v>180165049</v>
      </c>
      <c r="C20" s="129">
        <v>45</v>
      </c>
      <c r="D20" s="246">
        <v>4478950</v>
      </c>
      <c r="E20" s="244">
        <v>180043255</v>
      </c>
      <c r="F20" s="242">
        <v>11</v>
      </c>
      <c r="G20" s="246">
        <v>1008438</v>
      </c>
      <c r="H20" s="244"/>
      <c r="I20" s="245">
        <v>3471000</v>
      </c>
      <c r="J20" s="246" t="s">
        <v>17</v>
      </c>
      <c r="L20" s="238"/>
    </row>
    <row r="21" spans="1:12" s="233" customFormat="1" x14ac:dyDescent="0.25">
      <c r="A21" s="241">
        <v>43313</v>
      </c>
      <c r="B21" s="242">
        <v>180171149</v>
      </c>
      <c r="C21" s="129">
        <v>12</v>
      </c>
      <c r="D21" s="246">
        <v>1258163</v>
      </c>
      <c r="E21" s="244">
        <v>180044611</v>
      </c>
      <c r="F21" s="242">
        <v>2</v>
      </c>
      <c r="G21" s="246">
        <v>170800</v>
      </c>
      <c r="H21" s="244"/>
      <c r="I21" s="245">
        <v>1088000</v>
      </c>
      <c r="J21" s="246" t="s">
        <v>17</v>
      </c>
      <c r="L21" s="238"/>
    </row>
    <row r="22" spans="1:12" s="233" customFormat="1" x14ac:dyDescent="0.25">
      <c r="A22" s="241">
        <v>43323</v>
      </c>
      <c r="B22" s="242">
        <v>180172067</v>
      </c>
      <c r="C22" s="129">
        <v>22</v>
      </c>
      <c r="D22" s="246">
        <v>2351038</v>
      </c>
      <c r="E22" s="244">
        <v>180044770</v>
      </c>
      <c r="F22" s="242">
        <v>2</v>
      </c>
      <c r="G22" s="246">
        <v>215075</v>
      </c>
      <c r="H22" s="244"/>
      <c r="I22" s="245">
        <v>2136000</v>
      </c>
      <c r="J22" s="246" t="s">
        <v>17</v>
      </c>
      <c r="L22" s="238"/>
    </row>
    <row r="23" spans="1:12" s="233" customFormat="1" x14ac:dyDescent="0.25">
      <c r="A23" s="241">
        <v>43333</v>
      </c>
      <c r="B23" s="242">
        <v>180172943</v>
      </c>
      <c r="C23" s="129">
        <v>17</v>
      </c>
      <c r="D23" s="246">
        <v>1757350</v>
      </c>
      <c r="E23" s="244">
        <v>180044936</v>
      </c>
      <c r="F23" s="242">
        <v>3</v>
      </c>
      <c r="G23" s="246">
        <v>222513</v>
      </c>
      <c r="H23" s="244"/>
      <c r="I23" s="245"/>
      <c r="J23" s="246"/>
      <c r="L23" s="238"/>
    </row>
    <row r="24" spans="1:12" s="233" customFormat="1" x14ac:dyDescent="0.25">
      <c r="A24" s="241">
        <v>43333</v>
      </c>
      <c r="B24" s="242">
        <v>180172950</v>
      </c>
      <c r="C24" s="129">
        <v>1</v>
      </c>
      <c r="D24" s="246">
        <v>115063</v>
      </c>
      <c r="E24" s="244"/>
      <c r="F24" s="242"/>
      <c r="G24" s="246"/>
      <c r="H24" s="244"/>
      <c r="I24" s="245">
        <v>1650000</v>
      </c>
      <c r="J24" s="246" t="s">
        <v>17</v>
      </c>
      <c r="L24" s="238"/>
    </row>
    <row r="25" spans="1:12" s="233" customFormat="1" x14ac:dyDescent="0.25">
      <c r="A25" s="241">
        <v>43384</v>
      </c>
      <c r="B25" s="242">
        <v>180177021</v>
      </c>
      <c r="C25" s="129">
        <v>39</v>
      </c>
      <c r="D25" s="246">
        <v>4181800</v>
      </c>
      <c r="E25" s="244">
        <v>180045670</v>
      </c>
      <c r="F25" s="242">
        <v>2</v>
      </c>
      <c r="G25" s="246">
        <v>178413</v>
      </c>
      <c r="H25" s="244"/>
      <c r="I25" s="245">
        <v>4005000</v>
      </c>
      <c r="J25" s="246" t="s">
        <v>17</v>
      </c>
      <c r="L25" s="238"/>
    </row>
    <row r="26" spans="1:12" s="233" customFormat="1" x14ac:dyDescent="0.25">
      <c r="A26" s="241">
        <v>43394</v>
      </c>
      <c r="B26" s="242">
        <v>180177761</v>
      </c>
      <c r="C26" s="129">
        <v>29</v>
      </c>
      <c r="D26" s="246">
        <v>2900275</v>
      </c>
      <c r="E26" s="244">
        <v>180045815</v>
      </c>
      <c r="F26" s="242">
        <v>3</v>
      </c>
      <c r="G26" s="246">
        <v>320163</v>
      </c>
      <c r="H26" s="244"/>
      <c r="I26" s="245">
        <v>2580000</v>
      </c>
      <c r="J26" s="246" t="s">
        <v>17</v>
      </c>
      <c r="L26" s="238"/>
    </row>
    <row r="27" spans="1:12" s="233" customFormat="1" x14ac:dyDescent="0.25">
      <c r="A27" s="241">
        <v>43405</v>
      </c>
      <c r="B27" s="242">
        <v>180178512</v>
      </c>
      <c r="C27" s="129">
        <v>35</v>
      </c>
      <c r="D27" s="246">
        <v>3742113</v>
      </c>
      <c r="E27" s="244">
        <v>180045973</v>
      </c>
      <c r="F27" s="242">
        <v>14</v>
      </c>
      <c r="G27" s="246">
        <v>1587513</v>
      </c>
      <c r="H27" s="244"/>
      <c r="I27" s="245">
        <v>2155000</v>
      </c>
      <c r="J27" s="246" t="s">
        <v>17</v>
      </c>
      <c r="L27" s="238"/>
    </row>
    <row r="28" spans="1:12" s="233" customFormat="1" x14ac:dyDescent="0.25">
      <c r="A28" s="241">
        <v>43416</v>
      </c>
      <c r="B28" s="242">
        <v>180179361</v>
      </c>
      <c r="C28" s="129">
        <v>33</v>
      </c>
      <c r="D28" s="246">
        <v>3351338</v>
      </c>
      <c r="E28" s="244">
        <v>180046113</v>
      </c>
      <c r="F28" s="242">
        <v>1</v>
      </c>
      <c r="G28" s="246">
        <v>113050</v>
      </c>
      <c r="H28" s="244"/>
      <c r="I28" s="245">
        <v>3240000</v>
      </c>
      <c r="J28" s="246" t="s">
        <v>17</v>
      </c>
      <c r="L28" s="238"/>
    </row>
    <row r="29" spans="1:12" s="233" customFormat="1" x14ac:dyDescent="0.25">
      <c r="A29" s="241">
        <v>43426</v>
      </c>
      <c r="B29" s="242">
        <v>180180094</v>
      </c>
      <c r="C29" s="129">
        <v>34</v>
      </c>
      <c r="D29" s="246">
        <v>3737738</v>
      </c>
      <c r="E29" s="244">
        <v>180046244</v>
      </c>
      <c r="F29" s="242">
        <v>4</v>
      </c>
      <c r="G29" s="246">
        <v>462788</v>
      </c>
      <c r="H29" s="244"/>
      <c r="I29" s="245">
        <v>3275000</v>
      </c>
      <c r="J29" s="246" t="s">
        <v>17</v>
      </c>
      <c r="L29" s="238"/>
    </row>
    <row r="30" spans="1:12" s="233" customFormat="1" x14ac:dyDescent="0.25">
      <c r="A30" s="241">
        <v>43435</v>
      </c>
      <c r="B30" s="242">
        <v>180180745</v>
      </c>
      <c r="C30" s="129">
        <v>24</v>
      </c>
      <c r="D30" s="246">
        <v>2083375</v>
      </c>
      <c r="E30" s="244">
        <v>180046371</v>
      </c>
      <c r="F30" s="242">
        <v>5</v>
      </c>
      <c r="G30" s="246">
        <v>492713</v>
      </c>
      <c r="H30" s="244"/>
      <c r="I30" s="245">
        <v>1590000</v>
      </c>
      <c r="J30" s="246" t="s">
        <v>17</v>
      </c>
      <c r="L30" s="238"/>
    </row>
    <row r="31" spans="1:12" s="233" customFormat="1" x14ac:dyDescent="0.25">
      <c r="A31" s="241">
        <v>43446</v>
      </c>
      <c r="B31" s="242">
        <v>180181437</v>
      </c>
      <c r="C31" s="129">
        <v>23</v>
      </c>
      <c r="D31" s="246">
        <v>2584400</v>
      </c>
      <c r="E31" s="244">
        <v>180046499</v>
      </c>
      <c r="F31" s="242">
        <v>1</v>
      </c>
      <c r="G31" s="246">
        <v>51363</v>
      </c>
      <c r="H31" s="244"/>
      <c r="I31" s="245">
        <v>2535000</v>
      </c>
      <c r="J31" s="246" t="s">
        <v>17</v>
      </c>
      <c r="L31" s="238"/>
    </row>
    <row r="32" spans="1:12" s="233" customFormat="1" x14ac:dyDescent="0.25">
      <c r="A32" s="241">
        <v>43454</v>
      </c>
      <c r="B32" s="242">
        <v>180181951</v>
      </c>
      <c r="C32" s="129">
        <v>28</v>
      </c>
      <c r="D32" s="246">
        <v>3061713</v>
      </c>
      <c r="E32" s="244">
        <v>180046604</v>
      </c>
      <c r="F32" s="242">
        <v>3</v>
      </c>
      <c r="G32" s="246">
        <v>263463</v>
      </c>
      <c r="H32" s="244"/>
      <c r="I32" s="245">
        <v>2800000</v>
      </c>
      <c r="J32" s="246" t="s">
        <v>17</v>
      </c>
      <c r="L32" s="238"/>
    </row>
    <row r="33" spans="1:12" s="233" customFormat="1" x14ac:dyDescent="0.25">
      <c r="A33" s="241">
        <v>43463</v>
      </c>
      <c r="B33" s="242">
        <v>180182389</v>
      </c>
      <c r="C33" s="129">
        <v>19</v>
      </c>
      <c r="D33" s="246">
        <v>2187325</v>
      </c>
      <c r="E33" s="244"/>
      <c r="F33" s="242"/>
      <c r="G33" s="246"/>
      <c r="H33" s="244"/>
      <c r="I33" s="245">
        <v>2190000</v>
      </c>
      <c r="J33" s="246" t="s">
        <v>17</v>
      </c>
      <c r="L33" s="238"/>
    </row>
    <row r="34" spans="1:12" s="233" customFormat="1" x14ac:dyDescent="0.25">
      <c r="A34" s="241">
        <v>43476</v>
      </c>
      <c r="B34" s="242">
        <v>190183005</v>
      </c>
      <c r="C34" s="129">
        <v>16</v>
      </c>
      <c r="D34" s="246">
        <v>1390113</v>
      </c>
      <c r="E34" s="244">
        <v>190046800</v>
      </c>
      <c r="F34" s="242">
        <v>1</v>
      </c>
      <c r="G34" s="246">
        <v>99225</v>
      </c>
      <c r="H34" s="244"/>
      <c r="I34" s="245">
        <v>1291000</v>
      </c>
      <c r="J34" s="246" t="s">
        <v>17</v>
      </c>
      <c r="L34" s="238"/>
    </row>
    <row r="35" spans="1:12" s="233" customFormat="1" x14ac:dyDescent="0.25">
      <c r="A35" s="241">
        <v>43487</v>
      </c>
      <c r="B35" s="242">
        <v>190183510</v>
      </c>
      <c r="C35" s="129">
        <v>25</v>
      </c>
      <c r="D35" s="246">
        <v>2632700</v>
      </c>
      <c r="E35" s="244">
        <v>190046896</v>
      </c>
      <c r="F35" s="242">
        <v>2</v>
      </c>
      <c r="G35" s="246">
        <v>217088</v>
      </c>
      <c r="H35" s="244"/>
      <c r="I35" s="245">
        <v>2415000</v>
      </c>
      <c r="J35" s="246" t="s">
        <v>17</v>
      </c>
      <c r="L35" s="238"/>
    </row>
    <row r="36" spans="1:12" s="233" customFormat="1" x14ac:dyDescent="0.25">
      <c r="A36" s="241">
        <v>43498</v>
      </c>
      <c r="B36" s="242">
        <v>19000181</v>
      </c>
      <c r="C36" s="129">
        <v>7</v>
      </c>
      <c r="D36" s="246">
        <v>857851</v>
      </c>
      <c r="E36" s="244" t="s">
        <v>235</v>
      </c>
      <c r="F36" s="242">
        <v>2</v>
      </c>
      <c r="G36" s="246">
        <v>270900</v>
      </c>
      <c r="H36" s="244"/>
      <c r="I36" s="245">
        <v>587000</v>
      </c>
      <c r="J36" s="246" t="s">
        <v>17</v>
      </c>
      <c r="L36" s="238"/>
    </row>
    <row r="37" spans="1:12" s="233" customFormat="1" x14ac:dyDescent="0.25">
      <c r="A37" s="241">
        <v>43518</v>
      </c>
      <c r="B37" s="242">
        <v>19001278</v>
      </c>
      <c r="C37" s="129">
        <v>13</v>
      </c>
      <c r="D37" s="246">
        <v>1391158</v>
      </c>
      <c r="E37" s="244"/>
      <c r="F37" s="242"/>
      <c r="G37" s="246"/>
      <c r="H37" s="244"/>
      <c r="I37" s="245">
        <v>1392000</v>
      </c>
      <c r="J37" s="246" t="s">
        <v>17</v>
      </c>
      <c r="L37" s="238"/>
    </row>
    <row r="38" spans="1:12" s="233" customFormat="1" x14ac:dyDescent="0.25">
      <c r="A38" s="98">
        <v>43528</v>
      </c>
      <c r="B38" s="99">
        <v>19001925</v>
      </c>
      <c r="C38" s="253">
        <v>9</v>
      </c>
      <c r="D38" s="34">
        <v>1109250</v>
      </c>
      <c r="E38" s="101" t="s">
        <v>282</v>
      </c>
      <c r="F38" s="99">
        <v>2</v>
      </c>
      <c r="G38" s="34">
        <v>235945</v>
      </c>
      <c r="H38" s="101"/>
      <c r="I38" s="102">
        <v>875000</v>
      </c>
      <c r="J38" s="34" t="s">
        <v>17</v>
      </c>
      <c r="L38" s="238"/>
    </row>
    <row r="39" spans="1:12" x14ac:dyDescent="0.25">
      <c r="A39" s="4"/>
      <c r="B39" s="3"/>
      <c r="C39" s="26"/>
      <c r="D39" s="6"/>
      <c r="E39" s="7"/>
      <c r="F39" s="3"/>
      <c r="G39" s="6"/>
      <c r="H39" s="7"/>
      <c r="I39" s="39"/>
      <c r="J39" s="6"/>
    </row>
    <row r="40" spans="1:12" x14ac:dyDescent="0.25">
      <c r="A40" s="4"/>
      <c r="B40" s="8" t="s">
        <v>11</v>
      </c>
      <c r="C40" s="27">
        <f>SUM(C8:C39)</f>
        <v>892</v>
      </c>
      <c r="D40" s="9"/>
      <c r="E40" s="8" t="s">
        <v>11</v>
      </c>
      <c r="F40" s="8">
        <f>SUM(F8:F39)</f>
        <v>137</v>
      </c>
      <c r="G40" s="5"/>
      <c r="H40" s="3"/>
      <c r="I40" s="40"/>
      <c r="J40" s="5"/>
    </row>
    <row r="41" spans="1:12" x14ac:dyDescent="0.25">
      <c r="A41" s="4"/>
      <c r="B41" s="8"/>
      <c r="C41" s="27"/>
      <c r="D41" s="9"/>
      <c r="E41" s="8"/>
      <c r="F41" s="8"/>
      <c r="G41" s="32"/>
      <c r="H41" s="33"/>
      <c r="I41" s="40"/>
      <c r="J41" s="5"/>
    </row>
    <row r="42" spans="1:12" x14ac:dyDescent="0.25">
      <c r="A42" s="10"/>
      <c r="B42" s="11"/>
      <c r="C42" s="26"/>
      <c r="D42" s="6"/>
      <c r="E42" s="8"/>
      <c r="F42" s="3"/>
      <c r="G42" s="420" t="s">
        <v>12</v>
      </c>
      <c r="H42" s="420"/>
      <c r="I42" s="39"/>
      <c r="J42" s="13">
        <f>SUM(D8:D39)</f>
        <v>93633328</v>
      </c>
    </row>
    <row r="43" spans="1:12" x14ac:dyDescent="0.25">
      <c r="A43" s="4"/>
      <c r="B43" s="3"/>
      <c r="C43" s="26"/>
      <c r="D43" s="6"/>
      <c r="E43" s="7"/>
      <c r="F43" s="3"/>
      <c r="G43" s="420" t="s">
        <v>13</v>
      </c>
      <c r="H43" s="420"/>
      <c r="I43" s="39"/>
      <c r="J43" s="13">
        <f>SUM(G8:G39)</f>
        <v>14786927</v>
      </c>
    </row>
    <row r="44" spans="1:12" x14ac:dyDescent="0.25">
      <c r="A44" s="14"/>
      <c r="B44" s="7"/>
      <c r="C44" s="26"/>
      <c r="D44" s="6"/>
      <c r="E44" s="7"/>
      <c r="F44" s="3"/>
      <c r="G44" s="420" t="s">
        <v>14</v>
      </c>
      <c r="H44" s="420"/>
      <c r="I44" s="41"/>
      <c r="J44" s="15">
        <f>J42-J43</f>
        <v>78846401</v>
      </c>
    </row>
    <row r="45" spans="1:12" x14ac:dyDescent="0.25">
      <c r="A45" s="4"/>
      <c r="B45" s="16"/>
      <c r="C45" s="26"/>
      <c r="D45" s="17"/>
      <c r="E45" s="7"/>
      <c r="F45" s="3"/>
      <c r="G45" s="420" t="s">
        <v>15</v>
      </c>
      <c r="H45" s="420"/>
      <c r="I45" s="39"/>
      <c r="J45" s="13">
        <f>SUM(H8:H40)</f>
        <v>0</v>
      </c>
    </row>
    <row r="46" spans="1:12" x14ac:dyDescent="0.25">
      <c r="A46" s="4"/>
      <c r="B46" s="16"/>
      <c r="C46" s="26"/>
      <c r="D46" s="17"/>
      <c r="E46" s="7"/>
      <c r="F46" s="3"/>
      <c r="G46" s="420" t="s">
        <v>16</v>
      </c>
      <c r="H46" s="420"/>
      <c r="I46" s="39"/>
      <c r="J46" s="13">
        <f>J44+J45</f>
        <v>78846401</v>
      </c>
    </row>
    <row r="47" spans="1:12" x14ac:dyDescent="0.25">
      <c r="A47" s="4"/>
      <c r="B47" s="16"/>
      <c r="C47" s="26"/>
      <c r="D47" s="17"/>
      <c r="E47" s="7"/>
      <c r="F47" s="3"/>
      <c r="G47" s="420" t="s">
        <v>5</v>
      </c>
      <c r="H47" s="420"/>
      <c r="I47" s="39"/>
      <c r="J47" s="13">
        <f>SUM(I8:I40)</f>
        <v>78859000</v>
      </c>
    </row>
    <row r="48" spans="1:12" x14ac:dyDescent="0.25">
      <c r="A48" s="4"/>
      <c r="B48" s="16"/>
      <c r="C48" s="26"/>
      <c r="D48" s="17"/>
      <c r="E48" s="7"/>
      <c r="F48" s="3"/>
      <c r="G48" s="420" t="s">
        <v>31</v>
      </c>
      <c r="H48" s="420"/>
      <c r="I48" s="40" t="str">
        <f>IF(J48&gt;0,"SALDO",IF(J48&lt;0,"PIUTANG",IF(J48=0,"LUNAS")))</f>
        <v>SALDO</v>
      </c>
      <c r="J48" s="13">
        <f>J47-J46</f>
        <v>12599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8:H48"/>
    <mergeCell ref="G42:H42"/>
    <mergeCell ref="G43:H43"/>
    <mergeCell ref="G44:H44"/>
    <mergeCell ref="G45:H45"/>
    <mergeCell ref="G46:H46"/>
    <mergeCell ref="G47:H47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9"/>
  <dimension ref="A1:P126"/>
  <sheetViews>
    <sheetView workbookViewId="0">
      <pane ySplit="7" topLeftCell="A86" activePane="bottomLeft" state="frozen"/>
      <selection pane="bottomLeft" activeCell="A88" sqref="A88:J101"/>
    </sheetView>
  </sheetViews>
  <sheetFormatPr defaultRowHeight="15" x14ac:dyDescent="0.25"/>
  <cols>
    <col min="1" max="1" width="9.28515625" style="233" customWidth="1"/>
    <col min="2" max="2" width="11.85546875" style="233" bestFit="1" customWidth="1"/>
    <col min="3" max="3" width="7" style="222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1.85546875" style="233" customWidth="1"/>
    <col min="8" max="8" width="11.7109375" style="219" customWidth="1"/>
    <col min="9" max="9" width="15.28515625" style="219" customWidth="1"/>
    <col min="10" max="10" width="22.7109375" style="233" customWidth="1"/>
    <col min="11" max="11" width="9.140625" style="219"/>
    <col min="12" max="16" width="11.5703125" style="219" bestFit="1" customWidth="1"/>
    <col min="17" max="16384" width="9.140625" style="233"/>
  </cols>
  <sheetData>
    <row r="1" spans="1:10" x14ac:dyDescent="0.25">
      <c r="A1" s="218" t="s">
        <v>0</v>
      </c>
      <c r="B1" s="218"/>
      <c r="C1" s="221" t="s">
        <v>180</v>
      </c>
      <c r="D1" s="218"/>
      <c r="E1" s="218"/>
      <c r="F1" s="414" t="s">
        <v>22</v>
      </c>
      <c r="G1" s="414"/>
      <c r="H1" s="414"/>
      <c r="I1" s="220"/>
      <c r="J1" s="218"/>
    </row>
    <row r="2" spans="1:10" x14ac:dyDescent="0.25">
      <c r="A2" s="218" t="s">
        <v>1</v>
      </c>
      <c r="B2" s="218"/>
      <c r="C2" s="221" t="s">
        <v>19</v>
      </c>
      <c r="D2" s="218"/>
      <c r="E2" s="218"/>
      <c r="F2" s="414" t="s">
        <v>21</v>
      </c>
      <c r="G2" s="414"/>
      <c r="H2" s="414"/>
      <c r="I2" s="220">
        <f>J120*-1</f>
        <v>30774981</v>
      </c>
      <c r="J2" s="218"/>
    </row>
    <row r="3" spans="1:10" x14ac:dyDescent="0.25">
      <c r="A3" s="218" t="s">
        <v>114</v>
      </c>
      <c r="B3" s="218"/>
      <c r="C3" s="221" t="s">
        <v>91</v>
      </c>
      <c r="D3" s="218"/>
      <c r="E3" s="218"/>
      <c r="F3" s="310" t="s">
        <v>116</v>
      </c>
      <c r="G3" s="310"/>
      <c r="H3" s="310" t="s">
        <v>130</v>
      </c>
      <c r="I3" s="278"/>
      <c r="J3" s="218"/>
    </row>
    <row r="5" spans="1:10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</row>
    <row r="6" spans="1:10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55" t="s">
        <v>4</v>
      </c>
      <c r="I6" s="457" t="s">
        <v>5</v>
      </c>
      <c r="J6" s="429" t="s">
        <v>6</v>
      </c>
    </row>
    <row r="7" spans="1:10" x14ac:dyDescent="0.25">
      <c r="A7" s="451"/>
      <c r="B7" s="311" t="s">
        <v>7</v>
      </c>
      <c r="C7" s="313" t="s">
        <v>8</v>
      </c>
      <c r="D7" s="312" t="s">
        <v>9</v>
      </c>
      <c r="E7" s="311" t="s">
        <v>10</v>
      </c>
      <c r="F7" s="311" t="s">
        <v>8</v>
      </c>
      <c r="G7" s="312" t="s">
        <v>9</v>
      </c>
      <c r="H7" s="456"/>
      <c r="I7" s="458"/>
      <c r="J7" s="430"/>
    </row>
    <row r="8" spans="1:10" x14ac:dyDescent="0.25">
      <c r="A8" s="241">
        <v>43179</v>
      </c>
      <c r="B8" s="242">
        <v>180157553</v>
      </c>
      <c r="C8" s="247">
        <v>106</v>
      </c>
      <c r="D8" s="246">
        <v>10864788</v>
      </c>
      <c r="E8" s="244"/>
      <c r="F8" s="242"/>
      <c r="G8" s="246"/>
      <c r="H8" s="245"/>
      <c r="I8" s="245"/>
      <c r="J8" s="246"/>
    </row>
    <row r="9" spans="1:10" x14ac:dyDescent="0.25">
      <c r="A9" s="241">
        <v>43183</v>
      </c>
      <c r="B9" s="242">
        <v>180157890</v>
      </c>
      <c r="C9" s="247">
        <v>1</v>
      </c>
      <c r="D9" s="246">
        <v>179725</v>
      </c>
      <c r="E9" s="244"/>
      <c r="F9" s="242"/>
      <c r="G9" s="246"/>
      <c r="H9" s="245"/>
      <c r="I9" s="245"/>
      <c r="J9" s="246"/>
    </row>
    <row r="10" spans="1:10" x14ac:dyDescent="0.25">
      <c r="A10" s="241"/>
      <c r="B10" s="242"/>
      <c r="C10" s="247"/>
      <c r="D10" s="246"/>
      <c r="E10" s="244"/>
      <c r="F10" s="242"/>
      <c r="G10" s="246"/>
      <c r="H10" s="245"/>
      <c r="I10" s="245">
        <v>9000000</v>
      </c>
      <c r="J10" s="246" t="s">
        <v>17</v>
      </c>
    </row>
    <row r="11" spans="1:10" x14ac:dyDescent="0.25">
      <c r="A11" s="241">
        <v>43202</v>
      </c>
      <c r="B11" s="242">
        <v>180160085</v>
      </c>
      <c r="C11" s="247">
        <v>73</v>
      </c>
      <c r="D11" s="246">
        <v>7337225</v>
      </c>
      <c r="E11" s="244"/>
      <c r="F11" s="242"/>
      <c r="G11" s="246"/>
      <c r="H11" s="245"/>
      <c r="I11" s="245"/>
      <c r="J11" s="246"/>
    </row>
    <row r="12" spans="1:10" x14ac:dyDescent="0.25">
      <c r="A12" s="241">
        <v>43204</v>
      </c>
      <c r="B12" s="242"/>
      <c r="C12" s="247"/>
      <c r="D12" s="246"/>
      <c r="E12" s="244">
        <v>180041990</v>
      </c>
      <c r="F12" s="242">
        <v>24</v>
      </c>
      <c r="G12" s="246">
        <v>2296350</v>
      </c>
      <c r="H12" s="245"/>
      <c r="I12" s="245"/>
      <c r="J12" s="246"/>
    </row>
    <row r="13" spans="1:10" x14ac:dyDescent="0.25">
      <c r="A13" s="241">
        <v>43210</v>
      </c>
      <c r="B13" s="242"/>
      <c r="C13" s="247"/>
      <c r="D13" s="246"/>
      <c r="E13" s="244"/>
      <c r="F13" s="242"/>
      <c r="G13" s="246"/>
      <c r="H13" s="245"/>
      <c r="I13" s="245">
        <v>6300000</v>
      </c>
      <c r="J13" s="246" t="s">
        <v>17</v>
      </c>
    </row>
    <row r="14" spans="1:10" x14ac:dyDescent="0.25">
      <c r="A14" s="241">
        <v>43214</v>
      </c>
      <c r="B14" s="242">
        <v>180161306</v>
      </c>
      <c r="C14" s="247">
        <v>76</v>
      </c>
      <c r="D14" s="246">
        <v>8050963</v>
      </c>
      <c r="E14" s="244">
        <v>180042275</v>
      </c>
      <c r="F14" s="242">
        <v>10</v>
      </c>
      <c r="G14" s="246">
        <v>996188</v>
      </c>
      <c r="H14" s="245"/>
      <c r="I14" s="245"/>
      <c r="J14" s="246"/>
    </row>
    <row r="15" spans="1:10" x14ac:dyDescent="0.25">
      <c r="A15" s="241">
        <v>43220</v>
      </c>
      <c r="B15" s="242"/>
      <c r="C15" s="247"/>
      <c r="D15" s="246"/>
      <c r="E15" s="244"/>
      <c r="F15" s="242"/>
      <c r="G15" s="246"/>
      <c r="H15" s="245"/>
      <c r="I15" s="245">
        <v>6000000</v>
      </c>
      <c r="J15" s="246" t="s">
        <v>17</v>
      </c>
    </row>
    <row r="16" spans="1:10" x14ac:dyDescent="0.25">
      <c r="A16" s="241">
        <v>43221</v>
      </c>
      <c r="B16" s="242"/>
      <c r="C16" s="247"/>
      <c r="D16" s="246"/>
      <c r="E16" s="244">
        <v>180042540</v>
      </c>
      <c r="F16" s="242">
        <v>12</v>
      </c>
      <c r="G16" s="246">
        <v>1152288</v>
      </c>
      <c r="H16" s="245"/>
      <c r="I16" s="245"/>
      <c r="J16" s="246"/>
    </row>
    <row r="17" spans="1:10" x14ac:dyDescent="0.25">
      <c r="A17" s="241">
        <v>43224</v>
      </c>
      <c r="B17" s="242">
        <v>180162472</v>
      </c>
      <c r="C17" s="247">
        <v>89</v>
      </c>
      <c r="D17" s="246">
        <v>9302913</v>
      </c>
      <c r="E17" s="244"/>
      <c r="F17" s="242"/>
      <c r="G17" s="246"/>
      <c r="H17" s="245"/>
      <c r="I17" s="245"/>
      <c r="J17" s="246"/>
    </row>
    <row r="18" spans="1:10" x14ac:dyDescent="0.25">
      <c r="A18" s="241">
        <v>43231</v>
      </c>
      <c r="B18" s="242"/>
      <c r="C18" s="247"/>
      <c r="D18" s="246"/>
      <c r="E18" s="244"/>
      <c r="F18" s="242"/>
      <c r="G18" s="246"/>
      <c r="H18" s="245"/>
      <c r="I18" s="245">
        <v>6000000</v>
      </c>
      <c r="J18" s="246" t="s">
        <v>17</v>
      </c>
    </row>
    <row r="19" spans="1:10" x14ac:dyDescent="0.25">
      <c r="A19" s="241">
        <v>43238</v>
      </c>
      <c r="B19" s="242"/>
      <c r="C19" s="247"/>
      <c r="D19" s="246"/>
      <c r="E19" s="244"/>
      <c r="F19" s="242"/>
      <c r="G19" s="246"/>
      <c r="H19" s="245"/>
      <c r="I19" s="245">
        <v>1900000</v>
      </c>
      <c r="J19" s="246" t="s">
        <v>17</v>
      </c>
    </row>
    <row r="20" spans="1:10" x14ac:dyDescent="0.25">
      <c r="A20" s="241">
        <v>43248</v>
      </c>
      <c r="B20" s="242"/>
      <c r="C20" s="247"/>
      <c r="D20" s="246"/>
      <c r="E20" s="244">
        <v>180043384</v>
      </c>
      <c r="F20" s="242">
        <v>20</v>
      </c>
      <c r="G20" s="246">
        <v>2143225</v>
      </c>
      <c r="H20" s="245"/>
      <c r="I20" s="245"/>
      <c r="J20" s="246"/>
    </row>
    <row r="21" spans="1:10" x14ac:dyDescent="0.25">
      <c r="A21" s="241">
        <v>43284</v>
      </c>
      <c r="B21" s="242">
        <v>180168665</v>
      </c>
      <c r="C21" s="247">
        <v>40</v>
      </c>
      <c r="D21" s="246">
        <v>4109613</v>
      </c>
      <c r="E21" s="244"/>
      <c r="F21" s="242"/>
      <c r="G21" s="246"/>
      <c r="H21" s="245"/>
      <c r="I21" s="245">
        <v>4057176</v>
      </c>
      <c r="J21" s="246" t="s">
        <v>17</v>
      </c>
    </row>
    <row r="22" spans="1:10" x14ac:dyDescent="0.25">
      <c r="A22" s="241">
        <v>43292</v>
      </c>
      <c r="B22" s="242">
        <v>180169300</v>
      </c>
      <c r="C22" s="247">
        <v>67</v>
      </c>
      <c r="D22" s="246">
        <v>6868750</v>
      </c>
      <c r="E22" s="244"/>
      <c r="F22" s="242"/>
      <c r="G22" s="246"/>
      <c r="H22" s="245"/>
      <c r="I22" s="245"/>
      <c r="J22" s="246"/>
    </row>
    <row r="23" spans="1:10" x14ac:dyDescent="0.25">
      <c r="A23" s="241">
        <v>43295</v>
      </c>
      <c r="B23" s="242"/>
      <c r="C23" s="247"/>
      <c r="D23" s="246"/>
      <c r="E23" s="244">
        <v>180044309</v>
      </c>
      <c r="F23" s="242">
        <v>2</v>
      </c>
      <c r="G23" s="246">
        <v>266175</v>
      </c>
      <c r="H23" s="245"/>
      <c r="I23" s="245"/>
      <c r="J23" s="246"/>
    </row>
    <row r="24" spans="1:10" x14ac:dyDescent="0.25">
      <c r="A24" s="241">
        <v>43299</v>
      </c>
      <c r="B24" s="242"/>
      <c r="C24" s="247"/>
      <c r="D24" s="246"/>
      <c r="E24" s="244"/>
      <c r="F24" s="242"/>
      <c r="G24" s="246"/>
      <c r="H24" s="245"/>
      <c r="I24" s="245">
        <v>4000000</v>
      </c>
      <c r="J24" s="246" t="s">
        <v>17</v>
      </c>
    </row>
    <row r="25" spans="1:10" x14ac:dyDescent="0.25">
      <c r="A25" s="241">
        <v>43300</v>
      </c>
      <c r="B25" s="242"/>
      <c r="C25" s="247"/>
      <c r="D25" s="246"/>
      <c r="E25" s="244"/>
      <c r="F25" s="242"/>
      <c r="G25" s="246"/>
      <c r="H25" s="245"/>
      <c r="I25" s="245">
        <v>1000000</v>
      </c>
      <c r="J25" s="246" t="s">
        <v>17</v>
      </c>
    </row>
    <row r="26" spans="1:10" x14ac:dyDescent="0.25">
      <c r="A26" s="241">
        <v>43304</v>
      </c>
      <c r="B26" s="242">
        <v>180170402</v>
      </c>
      <c r="C26" s="247">
        <v>67</v>
      </c>
      <c r="D26" s="246">
        <v>6958088</v>
      </c>
      <c r="E26" s="244"/>
      <c r="F26" s="242"/>
      <c r="G26" s="246"/>
      <c r="H26" s="245"/>
      <c r="I26" s="245"/>
      <c r="J26" s="246"/>
    </row>
    <row r="27" spans="1:10" x14ac:dyDescent="0.25">
      <c r="A27" s="241">
        <v>43305</v>
      </c>
      <c r="B27" s="242"/>
      <c r="C27" s="247"/>
      <c r="D27" s="246"/>
      <c r="E27" s="244">
        <v>180044473</v>
      </c>
      <c r="F27" s="242">
        <v>5</v>
      </c>
      <c r="G27" s="246">
        <v>574875</v>
      </c>
      <c r="H27" s="245"/>
      <c r="I27" s="245"/>
      <c r="J27" s="246"/>
    </row>
    <row r="28" spans="1:10" x14ac:dyDescent="0.25">
      <c r="A28" s="241">
        <v>43312</v>
      </c>
      <c r="B28" s="242"/>
      <c r="C28" s="247"/>
      <c r="D28" s="246"/>
      <c r="E28" s="244"/>
      <c r="F28" s="242"/>
      <c r="G28" s="246"/>
      <c r="H28" s="245"/>
      <c r="I28" s="245">
        <v>5000000</v>
      </c>
      <c r="J28" s="246" t="s">
        <v>17</v>
      </c>
    </row>
    <row r="29" spans="1:10" x14ac:dyDescent="0.25">
      <c r="A29" s="241">
        <v>43316</v>
      </c>
      <c r="B29" s="242">
        <v>180171421</v>
      </c>
      <c r="C29" s="247">
        <v>86</v>
      </c>
      <c r="D29" s="246">
        <v>9262225</v>
      </c>
      <c r="E29" s="244">
        <v>180044666</v>
      </c>
      <c r="F29" s="242">
        <v>10</v>
      </c>
      <c r="G29" s="246">
        <v>1027863</v>
      </c>
      <c r="H29" s="245"/>
      <c r="I29" s="245"/>
      <c r="J29" s="246"/>
    </row>
    <row r="30" spans="1:10" x14ac:dyDescent="0.25">
      <c r="A30" s="241">
        <v>43321</v>
      </c>
      <c r="B30" s="242"/>
      <c r="C30" s="247"/>
      <c r="D30" s="246"/>
      <c r="E30" s="244"/>
      <c r="F30" s="242"/>
      <c r="G30" s="246"/>
      <c r="H30" s="245"/>
      <c r="I30" s="245">
        <v>5000000</v>
      </c>
      <c r="J30" s="246" t="s">
        <v>17</v>
      </c>
    </row>
    <row r="31" spans="1:10" x14ac:dyDescent="0.25">
      <c r="A31" s="241">
        <v>43324</v>
      </c>
      <c r="B31" s="242">
        <v>180172199</v>
      </c>
      <c r="C31" s="247">
        <v>64</v>
      </c>
      <c r="D31" s="246">
        <v>6799800</v>
      </c>
      <c r="E31" s="244"/>
      <c r="F31" s="242"/>
      <c r="G31" s="246"/>
      <c r="H31" s="245"/>
      <c r="I31" s="245"/>
      <c r="J31" s="246"/>
    </row>
    <row r="32" spans="1:10" x14ac:dyDescent="0.25">
      <c r="A32" s="241">
        <v>43326</v>
      </c>
      <c r="B32" s="242"/>
      <c r="C32" s="247"/>
      <c r="D32" s="246"/>
      <c r="E32" s="244">
        <v>180044825</v>
      </c>
      <c r="F32" s="242">
        <v>12</v>
      </c>
      <c r="G32" s="246">
        <v>1402975</v>
      </c>
      <c r="H32" s="245"/>
      <c r="I32" s="245"/>
      <c r="J32" s="246"/>
    </row>
    <row r="33" spans="1:10" x14ac:dyDescent="0.25">
      <c r="A33" s="241">
        <v>43327</v>
      </c>
      <c r="B33" s="242"/>
      <c r="C33" s="247"/>
      <c r="D33" s="246"/>
      <c r="E33" s="244"/>
      <c r="F33" s="242"/>
      <c r="G33" s="246"/>
      <c r="H33" s="245"/>
      <c r="I33" s="245">
        <v>2000000</v>
      </c>
      <c r="J33" s="246" t="s">
        <v>17</v>
      </c>
    </row>
    <row r="34" spans="1:10" x14ac:dyDescent="0.25">
      <c r="A34" s="241">
        <v>43332</v>
      </c>
      <c r="B34" s="242"/>
      <c r="C34" s="247"/>
      <c r="D34" s="246"/>
      <c r="E34" s="244"/>
      <c r="F34" s="242"/>
      <c r="G34" s="246"/>
      <c r="H34" s="245"/>
      <c r="I34" s="245">
        <v>5000000</v>
      </c>
      <c r="J34" s="246" t="s">
        <v>17</v>
      </c>
    </row>
    <row r="35" spans="1:10" x14ac:dyDescent="0.25">
      <c r="A35" s="241">
        <v>43335</v>
      </c>
      <c r="B35" s="242">
        <v>180173008</v>
      </c>
      <c r="C35" s="247">
        <v>42</v>
      </c>
      <c r="D35" s="246">
        <v>4529263</v>
      </c>
      <c r="E35" s="244"/>
      <c r="F35" s="242"/>
      <c r="G35" s="246"/>
      <c r="H35" s="245"/>
      <c r="I35" s="245"/>
      <c r="J35" s="246"/>
    </row>
    <row r="36" spans="1:10" x14ac:dyDescent="0.25">
      <c r="A36" s="241">
        <v>43336</v>
      </c>
      <c r="B36" s="242"/>
      <c r="C36" s="247"/>
      <c r="D36" s="246"/>
      <c r="E36" s="244">
        <v>180044966</v>
      </c>
      <c r="F36" s="242">
        <v>10</v>
      </c>
      <c r="G36" s="246">
        <v>1097075</v>
      </c>
      <c r="H36" s="245"/>
      <c r="I36" s="245"/>
      <c r="J36" s="246"/>
    </row>
    <row r="37" spans="1:10" x14ac:dyDescent="0.25">
      <c r="A37" s="241">
        <v>43341</v>
      </c>
      <c r="B37" s="242"/>
      <c r="C37" s="247"/>
      <c r="D37" s="246"/>
      <c r="E37" s="244"/>
      <c r="F37" s="242"/>
      <c r="G37" s="246"/>
      <c r="H37" s="245"/>
      <c r="I37" s="245">
        <v>4000000</v>
      </c>
      <c r="J37" s="246" t="s">
        <v>17</v>
      </c>
    </row>
    <row r="38" spans="1:10" x14ac:dyDescent="0.25">
      <c r="A38" s="241">
        <v>43347</v>
      </c>
      <c r="B38" s="242">
        <v>180173964</v>
      </c>
      <c r="C38" s="247">
        <v>50</v>
      </c>
      <c r="D38" s="246">
        <v>4695775</v>
      </c>
      <c r="E38" s="244">
        <v>180045118</v>
      </c>
      <c r="F38" s="242">
        <v>15</v>
      </c>
      <c r="G38" s="246">
        <v>1647538</v>
      </c>
      <c r="H38" s="245"/>
      <c r="I38" s="245"/>
      <c r="J38" s="246"/>
    </row>
    <row r="39" spans="1:10" x14ac:dyDescent="0.25">
      <c r="A39" s="241">
        <v>43357</v>
      </c>
      <c r="B39" s="242">
        <v>180174809</v>
      </c>
      <c r="C39" s="247">
        <v>52</v>
      </c>
      <c r="D39" s="246">
        <v>5478550</v>
      </c>
      <c r="E39" s="244"/>
      <c r="F39" s="242"/>
      <c r="G39" s="246"/>
      <c r="H39" s="245"/>
      <c r="I39" s="245"/>
      <c r="J39" s="246"/>
    </row>
    <row r="40" spans="1:10" x14ac:dyDescent="0.25">
      <c r="A40" s="241">
        <v>43360</v>
      </c>
      <c r="B40" s="242"/>
      <c r="C40" s="247"/>
      <c r="D40" s="246"/>
      <c r="E40" s="244">
        <v>180045316</v>
      </c>
      <c r="F40" s="242">
        <v>9</v>
      </c>
      <c r="G40" s="246">
        <v>1001175</v>
      </c>
      <c r="H40" s="245"/>
      <c r="I40" s="245">
        <v>4000000</v>
      </c>
      <c r="J40" s="246" t="s">
        <v>17</v>
      </c>
    </row>
    <row r="41" spans="1:10" x14ac:dyDescent="0.25">
      <c r="A41" s="241">
        <v>43369</v>
      </c>
      <c r="B41" s="242">
        <v>180175847</v>
      </c>
      <c r="C41" s="247">
        <v>17</v>
      </c>
      <c r="D41" s="246">
        <v>2008913</v>
      </c>
      <c r="E41" s="244"/>
      <c r="F41" s="242"/>
      <c r="G41" s="246"/>
      <c r="H41" s="245"/>
      <c r="I41" s="245"/>
      <c r="J41" s="246"/>
    </row>
    <row r="42" spans="1:10" x14ac:dyDescent="0.25">
      <c r="A42" s="241">
        <v>43369</v>
      </c>
      <c r="B42" s="242">
        <v>180175848</v>
      </c>
      <c r="C42" s="247">
        <v>13</v>
      </c>
      <c r="D42" s="246">
        <v>1489250</v>
      </c>
      <c r="E42" s="244"/>
      <c r="F42" s="242"/>
      <c r="G42" s="246"/>
      <c r="H42" s="245"/>
      <c r="I42" s="245"/>
      <c r="J42" s="246"/>
    </row>
    <row r="43" spans="1:10" x14ac:dyDescent="0.25">
      <c r="A43" s="241">
        <v>43369</v>
      </c>
      <c r="B43" s="242">
        <v>180175851</v>
      </c>
      <c r="C43" s="247">
        <v>7</v>
      </c>
      <c r="D43" s="246">
        <v>760550</v>
      </c>
      <c r="E43" s="244"/>
      <c r="F43" s="242"/>
      <c r="G43" s="246"/>
      <c r="H43" s="245"/>
      <c r="I43" s="245"/>
      <c r="J43" s="246"/>
    </row>
    <row r="44" spans="1:10" x14ac:dyDescent="0.25">
      <c r="A44" s="241">
        <v>43370</v>
      </c>
      <c r="B44" s="242"/>
      <c r="C44" s="247"/>
      <c r="D44" s="246"/>
      <c r="E44" s="244">
        <v>180045463</v>
      </c>
      <c r="F44" s="242">
        <v>7</v>
      </c>
      <c r="G44" s="246">
        <v>576013</v>
      </c>
      <c r="H44" s="245"/>
      <c r="I44" s="245">
        <v>2100000</v>
      </c>
      <c r="J44" s="246" t="s">
        <v>17</v>
      </c>
    </row>
    <row r="45" spans="1:10" x14ac:dyDescent="0.25">
      <c r="A45" s="241">
        <v>43370</v>
      </c>
      <c r="B45" s="242"/>
      <c r="C45" s="247"/>
      <c r="D45" s="246"/>
      <c r="E45" s="244"/>
      <c r="F45" s="242"/>
      <c r="G45" s="246"/>
      <c r="H45" s="245"/>
      <c r="I45" s="245">
        <v>2000000</v>
      </c>
      <c r="J45" s="246" t="s">
        <v>17</v>
      </c>
    </row>
    <row r="46" spans="1:10" x14ac:dyDescent="0.25">
      <c r="A46" s="241">
        <v>43380</v>
      </c>
      <c r="B46" s="242">
        <v>180176684</v>
      </c>
      <c r="C46" s="247">
        <v>9</v>
      </c>
      <c r="D46" s="246">
        <v>1022875</v>
      </c>
      <c r="E46" s="244">
        <v>180045608</v>
      </c>
      <c r="F46" s="242">
        <v>11</v>
      </c>
      <c r="G46" s="246">
        <v>1231388</v>
      </c>
      <c r="H46" s="245"/>
      <c r="I46" s="245">
        <v>4000000</v>
      </c>
      <c r="J46" s="246" t="s">
        <v>17</v>
      </c>
    </row>
    <row r="47" spans="1:10" x14ac:dyDescent="0.25">
      <c r="A47" s="241">
        <v>43380</v>
      </c>
      <c r="B47" s="242">
        <v>180176685</v>
      </c>
      <c r="C47" s="247">
        <v>10</v>
      </c>
      <c r="D47" s="246">
        <v>905888</v>
      </c>
      <c r="E47" s="244"/>
      <c r="F47" s="242"/>
      <c r="G47" s="246"/>
      <c r="H47" s="245"/>
      <c r="I47" s="245"/>
      <c r="J47" s="246"/>
    </row>
    <row r="48" spans="1:10" x14ac:dyDescent="0.25">
      <c r="A48" s="241">
        <v>43380</v>
      </c>
      <c r="B48" s="242">
        <v>180176686</v>
      </c>
      <c r="C48" s="247">
        <v>24</v>
      </c>
      <c r="D48" s="246">
        <v>2553688</v>
      </c>
      <c r="E48" s="244"/>
      <c r="F48" s="242"/>
      <c r="G48" s="246"/>
      <c r="H48" s="245"/>
      <c r="I48" s="245"/>
      <c r="J48" s="246"/>
    </row>
    <row r="49" spans="1:10" x14ac:dyDescent="0.25">
      <c r="A49" s="241">
        <v>43389</v>
      </c>
      <c r="B49" s="242">
        <v>180177401</v>
      </c>
      <c r="C49" s="247">
        <v>19</v>
      </c>
      <c r="D49" s="246">
        <v>1895688</v>
      </c>
      <c r="E49" s="244"/>
      <c r="F49" s="242"/>
      <c r="G49" s="246"/>
      <c r="H49" s="245"/>
      <c r="I49" s="245"/>
      <c r="J49" s="246"/>
    </row>
    <row r="50" spans="1:10" x14ac:dyDescent="0.25">
      <c r="A50" s="241">
        <v>43389</v>
      </c>
      <c r="B50" s="242">
        <v>180177402</v>
      </c>
      <c r="C50" s="247">
        <v>13</v>
      </c>
      <c r="D50" s="246">
        <v>1452850</v>
      </c>
      <c r="E50" s="244"/>
      <c r="F50" s="242"/>
      <c r="G50" s="246"/>
      <c r="H50" s="245"/>
      <c r="I50" s="245"/>
      <c r="J50" s="246"/>
    </row>
    <row r="51" spans="1:10" x14ac:dyDescent="0.25">
      <c r="A51" s="241">
        <v>43389</v>
      </c>
      <c r="B51" s="242">
        <v>180177403</v>
      </c>
      <c r="C51" s="247">
        <v>10</v>
      </c>
      <c r="D51" s="246">
        <v>1123150</v>
      </c>
      <c r="E51" s="244"/>
      <c r="F51" s="242"/>
      <c r="G51" s="246"/>
      <c r="H51" s="245"/>
      <c r="I51" s="245"/>
      <c r="J51" s="246"/>
    </row>
    <row r="52" spans="1:10" x14ac:dyDescent="0.25">
      <c r="A52" s="241">
        <v>43390</v>
      </c>
      <c r="B52" s="242"/>
      <c r="C52" s="247"/>
      <c r="D52" s="246"/>
      <c r="E52" s="244">
        <v>180045759</v>
      </c>
      <c r="F52" s="242">
        <v>6</v>
      </c>
      <c r="G52" s="246">
        <v>681100</v>
      </c>
      <c r="H52" s="245"/>
      <c r="I52" s="245">
        <v>4000000</v>
      </c>
      <c r="J52" s="246" t="s">
        <v>17</v>
      </c>
    </row>
    <row r="53" spans="1:10" x14ac:dyDescent="0.25">
      <c r="A53" s="241">
        <v>43400</v>
      </c>
      <c r="B53" s="242">
        <v>180178194</v>
      </c>
      <c r="C53" s="247">
        <v>12</v>
      </c>
      <c r="D53" s="246">
        <v>1190613</v>
      </c>
      <c r="E53" s="244"/>
      <c r="F53" s="242"/>
      <c r="G53" s="246"/>
      <c r="H53" s="245"/>
      <c r="I53" s="245">
        <v>4000000</v>
      </c>
      <c r="J53" s="246" t="s">
        <v>17</v>
      </c>
    </row>
    <row r="54" spans="1:10" x14ac:dyDescent="0.25">
      <c r="A54" s="241">
        <v>43400</v>
      </c>
      <c r="B54" s="242">
        <v>180178197</v>
      </c>
      <c r="C54" s="247">
        <v>8</v>
      </c>
      <c r="D54" s="246">
        <v>814800</v>
      </c>
      <c r="E54" s="244">
        <v>180045912</v>
      </c>
      <c r="F54" s="242">
        <v>8</v>
      </c>
      <c r="G54" s="246">
        <v>848138</v>
      </c>
      <c r="H54" s="245"/>
      <c r="I54" s="245"/>
      <c r="J54" s="246"/>
    </row>
    <row r="55" spans="1:10" x14ac:dyDescent="0.25">
      <c r="A55" s="241">
        <v>43400</v>
      </c>
      <c r="B55" s="242">
        <v>180178198</v>
      </c>
      <c r="C55" s="247">
        <v>15</v>
      </c>
      <c r="D55" s="246">
        <v>1749738</v>
      </c>
      <c r="E55" s="244"/>
      <c r="F55" s="242"/>
      <c r="G55" s="246"/>
      <c r="H55" s="245"/>
      <c r="I55" s="245"/>
      <c r="J55" s="246"/>
    </row>
    <row r="56" spans="1:10" x14ac:dyDescent="0.25">
      <c r="A56" s="241">
        <v>43380</v>
      </c>
      <c r="B56" s="242">
        <v>180178992</v>
      </c>
      <c r="C56" s="247">
        <v>8</v>
      </c>
      <c r="D56" s="246">
        <v>815500</v>
      </c>
      <c r="E56" s="244">
        <v>180046050</v>
      </c>
      <c r="F56" s="242">
        <v>4</v>
      </c>
      <c r="G56" s="246">
        <v>376688</v>
      </c>
      <c r="H56" s="245"/>
      <c r="I56" s="245">
        <v>3000000</v>
      </c>
      <c r="J56" s="246" t="s">
        <v>17</v>
      </c>
    </row>
    <row r="57" spans="1:10" x14ac:dyDescent="0.25">
      <c r="A57" s="241">
        <v>43380</v>
      </c>
      <c r="B57" s="242">
        <v>180178993</v>
      </c>
      <c r="C57" s="247">
        <v>33</v>
      </c>
      <c r="D57" s="246">
        <v>3227175</v>
      </c>
      <c r="E57" s="244"/>
      <c r="F57" s="242"/>
      <c r="G57" s="246"/>
      <c r="H57" s="245"/>
      <c r="I57" s="245"/>
      <c r="J57" s="246"/>
    </row>
    <row r="58" spans="1:10" x14ac:dyDescent="0.25">
      <c r="A58" s="241">
        <v>43421</v>
      </c>
      <c r="B58" s="242">
        <v>180179762</v>
      </c>
      <c r="C58" s="247">
        <v>57</v>
      </c>
      <c r="D58" s="246">
        <v>5969950</v>
      </c>
      <c r="E58" s="244">
        <v>180046179</v>
      </c>
      <c r="F58" s="242">
        <v>1</v>
      </c>
      <c r="G58" s="246">
        <v>117950</v>
      </c>
      <c r="H58" s="245"/>
      <c r="I58" s="245">
        <v>4000000</v>
      </c>
      <c r="J58" s="246" t="s">
        <v>17</v>
      </c>
    </row>
    <row r="59" spans="1:10" x14ac:dyDescent="0.25">
      <c r="A59" s="241">
        <v>43421</v>
      </c>
      <c r="B59" s="242">
        <v>180179764</v>
      </c>
      <c r="C59" s="247">
        <v>8</v>
      </c>
      <c r="D59" s="246">
        <v>780238</v>
      </c>
      <c r="E59" s="244">
        <v>180046182</v>
      </c>
      <c r="F59" s="242">
        <v>7</v>
      </c>
      <c r="G59" s="246">
        <v>763700</v>
      </c>
      <c r="H59" s="245"/>
      <c r="I59" s="245"/>
      <c r="J59" s="246"/>
    </row>
    <row r="60" spans="1:10" x14ac:dyDescent="0.25">
      <c r="A60" s="241">
        <v>43421</v>
      </c>
      <c r="B60" s="242">
        <v>180179765</v>
      </c>
      <c r="C60" s="247">
        <v>18</v>
      </c>
      <c r="D60" s="246">
        <v>1718938</v>
      </c>
      <c r="E60" s="244"/>
      <c r="F60" s="242"/>
      <c r="G60" s="246"/>
      <c r="H60" s="245"/>
      <c r="I60" s="245"/>
      <c r="J60" s="246"/>
    </row>
    <row r="61" spans="1:10" x14ac:dyDescent="0.25">
      <c r="A61" s="241">
        <v>43427</v>
      </c>
      <c r="B61" s="242">
        <v>180180186</v>
      </c>
      <c r="C61" s="247">
        <v>1</v>
      </c>
      <c r="D61" s="246">
        <v>84000</v>
      </c>
      <c r="E61" s="244">
        <v>180046263</v>
      </c>
      <c r="F61" s="242">
        <v>2</v>
      </c>
      <c r="G61" s="246">
        <v>156450</v>
      </c>
      <c r="H61" s="245"/>
      <c r="I61" s="245"/>
      <c r="J61" s="246"/>
    </row>
    <row r="62" spans="1:10" x14ac:dyDescent="0.25">
      <c r="A62" s="241">
        <v>43431</v>
      </c>
      <c r="B62" s="242">
        <v>180180445</v>
      </c>
      <c r="C62" s="247">
        <v>11</v>
      </c>
      <c r="D62" s="246">
        <v>1117025</v>
      </c>
      <c r="E62" s="244">
        <v>180046320</v>
      </c>
      <c r="F62" s="242">
        <v>2</v>
      </c>
      <c r="G62" s="246">
        <v>213063</v>
      </c>
      <c r="H62" s="245"/>
      <c r="I62" s="245">
        <v>6000000</v>
      </c>
      <c r="J62" s="246" t="s">
        <v>17</v>
      </c>
    </row>
    <row r="63" spans="1:10" x14ac:dyDescent="0.25">
      <c r="A63" s="241">
        <v>43431</v>
      </c>
      <c r="B63" s="242">
        <v>180180448</v>
      </c>
      <c r="C63" s="247">
        <v>9</v>
      </c>
      <c r="D63" s="246">
        <v>941063</v>
      </c>
      <c r="E63" s="244"/>
      <c r="F63" s="242"/>
      <c r="G63" s="246"/>
      <c r="H63" s="245"/>
      <c r="I63" s="245"/>
      <c r="J63" s="246"/>
    </row>
    <row r="64" spans="1:10" x14ac:dyDescent="0.25">
      <c r="A64" s="241">
        <v>43431</v>
      </c>
      <c r="B64" s="242">
        <v>180180451</v>
      </c>
      <c r="C64" s="247">
        <v>14</v>
      </c>
      <c r="D64" s="246">
        <v>1353888</v>
      </c>
      <c r="E64" s="244"/>
      <c r="F64" s="242"/>
      <c r="G64" s="246"/>
      <c r="H64" s="245"/>
      <c r="I64" s="245"/>
      <c r="J64" s="246"/>
    </row>
    <row r="65" spans="1:10" x14ac:dyDescent="0.25">
      <c r="A65" s="241">
        <v>43440</v>
      </c>
      <c r="B65" s="242">
        <v>180181056</v>
      </c>
      <c r="C65" s="247">
        <v>6</v>
      </c>
      <c r="D65" s="246">
        <v>571988</v>
      </c>
      <c r="E65" s="244"/>
      <c r="F65" s="242"/>
      <c r="G65" s="246"/>
      <c r="H65" s="245"/>
      <c r="I65" s="245"/>
      <c r="J65" s="246"/>
    </row>
    <row r="66" spans="1:10" x14ac:dyDescent="0.25">
      <c r="A66" s="241">
        <v>43440</v>
      </c>
      <c r="B66" s="242">
        <v>180181058</v>
      </c>
      <c r="C66" s="247">
        <v>7</v>
      </c>
      <c r="D66" s="246">
        <v>606375</v>
      </c>
      <c r="E66" s="244"/>
      <c r="F66" s="242"/>
      <c r="G66" s="246"/>
      <c r="H66" s="245"/>
      <c r="I66" s="245"/>
      <c r="J66" s="246"/>
    </row>
    <row r="67" spans="1:10" x14ac:dyDescent="0.25">
      <c r="A67" s="241">
        <v>43440</v>
      </c>
      <c r="B67" s="242">
        <v>180181060</v>
      </c>
      <c r="C67" s="247">
        <v>14</v>
      </c>
      <c r="D67" s="246">
        <v>1454950</v>
      </c>
      <c r="E67" s="244"/>
      <c r="F67" s="242"/>
      <c r="G67" s="246"/>
      <c r="H67" s="245"/>
      <c r="I67" s="245"/>
      <c r="J67" s="246"/>
    </row>
    <row r="68" spans="1:10" x14ac:dyDescent="0.25">
      <c r="A68" s="241">
        <v>43441</v>
      </c>
      <c r="B68" s="242"/>
      <c r="C68" s="247"/>
      <c r="D68" s="246"/>
      <c r="E68" s="244">
        <v>180046263</v>
      </c>
      <c r="F68" s="242">
        <v>8</v>
      </c>
      <c r="G68" s="246">
        <v>794588</v>
      </c>
      <c r="H68" s="245"/>
      <c r="I68" s="245">
        <v>4000000</v>
      </c>
      <c r="J68" s="246" t="s">
        <v>17</v>
      </c>
    </row>
    <row r="69" spans="1:10" x14ac:dyDescent="0.25">
      <c r="A69" s="241">
        <v>43445</v>
      </c>
      <c r="B69" s="242">
        <v>180181409</v>
      </c>
      <c r="C69" s="247">
        <v>6</v>
      </c>
      <c r="D69" s="246">
        <v>571988</v>
      </c>
      <c r="E69" s="244"/>
      <c r="F69" s="242"/>
      <c r="G69" s="246"/>
      <c r="H69" s="245"/>
      <c r="I69" s="245"/>
      <c r="J69" s="246"/>
    </row>
    <row r="70" spans="1:10" x14ac:dyDescent="0.25">
      <c r="A70" s="241">
        <v>43449</v>
      </c>
      <c r="B70" s="242"/>
      <c r="C70" s="247"/>
      <c r="D70" s="246"/>
      <c r="E70" s="244"/>
      <c r="F70" s="242"/>
      <c r="G70" s="246"/>
      <c r="H70" s="245"/>
      <c r="I70" s="245">
        <v>3000000</v>
      </c>
      <c r="J70" s="246" t="s">
        <v>17</v>
      </c>
    </row>
    <row r="71" spans="1:10" x14ac:dyDescent="0.25">
      <c r="A71" s="241">
        <v>43451</v>
      </c>
      <c r="B71" s="242">
        <v>180181739</v>
      </c>
      <c r="C71" s="247">
        <v>94</v>
      </c>
      <c r="D71" s="246">
        <v>10532025</v>
      </c>
      <c r="E71" s="244">
        <v>180046561</v>
      </c>
      <c r="F71" s="242">
        <v>9</v>
      </c>
      <c r="G71" s="246">
        <v>836325</v>
      </c>
      <c r="H71" s="245"/>
      <c r="I71" s="245"/>
      <c r="J71" s="246"/>
    </row>
    <row r="72" spans="1:10" x14ac:dyDescent="0.25">
      <c r="A72" s="241">
        <v>43451</v>
      </c>
      <c r="B72" s="242">
        <v>180181740</v>
      </c>
      <c r="C72" s="247">
        <v>15</v>
      </c>
      <c r="D72" s="246">
        <v>1855613</v>
      </c>
      <c r="E72" s="244"/>
      <c r="F72" s="242"/>
      <c r="G72" s="246"/>
      <c r="H72" s="245"/>
      <c r="I72" s="245"/>
      <c r="J72" s="246"/>
    </row>
    <row r="73" spans="1:10" x14ac:dyDescent="0.25">
      <c r="A73" s="241">
        <v>43451</v>
      </c>
      <c r="B73" s="242">
        <v>180181742</v>
      </c>
      <c r="C73" s="247">
        <v>7</v>
      </c>
      <c r="D73" s="246">
        <v>758188</v>
      </c>
      <c r="E73" s="244"/>
      <c r="F73" s="242"/>
      <c r="G73" s="246"/>
      <c r="H73" s="245"/>
      <c r="I73" s="245"/>
      <c r="J73" s="246"/>
    </row>
    <row r="74" spans="1:10" x14ac:dyDescent="0.25">
      <c r="A74" s="241">
        <v>43458</v>
      </c>
      <c r="B74" s="242"/>
      <c r="C74" s="247"/>
      <c r="D74" s="246"/>
      <c r="E74" s="244"/>
      <c r="F74" s="242"/>
      <c r="G74" s="246"/>
      <c r="H74" s="245"/>
      <c r="I74" s="245">
        <v>9000000</v>
      </c>
      <c r="J74" s="246" t="s">
        <v>17</v>
      </c>
    </row>
    <row r="75" spans="1:10" x14ac:dyDescent="0.25">
      <c r="A75" s="241">
        <v>43461</v>
      </c>
      <c r="B75" s="242">
        <v>180182306</v>
      </c>
      <c r="C75" s="247">
        <v>20</v>
      </c>
      <c r="D75" s="246">
        <v>2286550</v>
      </c>
      <c r="E75" s="244">
        <v>180046665</v>
      </c>
      <c r="F75" s="242">
        <v>9</v>
      </c>
      <c r="G75" s="246">
        <v>1029525</v>
      </c>
      <c r="H75" s="245"/>
      <c r="I75" s="245"/>
      <c r="J75" s="246"/>
    </row>
    <row r="76" spans="1:10" x14ac:dyDescent="0.25">
      <c r="A76" s="241">
        <v>43469</v>
      </c>
      <c r="B76" s="242"/>
      <c r="C76" s="247"/>
      <c r="D76" s="246"/>
      <c r="E76" s="244"/>
      <c r="F76" s="242"/>
      <c r="G76" s="246"/>
      <c r="H76" s="245"/>
      <c r="I76" s="245">
        <v>4000000</v>
      </c>
      <c r="J76" s="246" t="s">
        <v>17</v>
      </c>
    </row>
    <row r="77" spans="1:10" x14ac:dyDescent="0.25">
      <c r="A77" s="241">
        <v>43470</v>
      </c>
      <c r="B77" s="242"/>
      <c r="C77" s="247"/>
      <c r="D77" s="246"/>
      <c r="E77" s="244">
        <v>190046743</v>
      </c>
      <c r="F77" s="242">
        <v>6</v>
      </c>
      <c r="G77" s="246">
        <v>571988</v>
      </c>
      <c r="H77" s="245"/>
      <c r="I77" s="245"/>
      <c r="J77" s="246"/>
    </row>
    <row r="78" spans="1:10" x14ac:dyDescent="0.25">
      <c r="A78" s="241">
        <v>43471</v>
      </c>
      <c r="B78" s="242">
        <v>190182752</v>
      </c>
      <c r="C78" s="247">
        <v>17</v>
      </c>
      <c r="D78" s="246">
        <v>1764788</v>
      </c>
      <c r="E78" s="244"/>
      <c r="F78" s="242"/>
      <c r="G78" s="246"/>
      <c r="H78" s="245"/>
      <c r="I78" s="245"/>
      <c r="J78" s="246"/>
    </row>
    <row r="79" spans="1:10" x14ac:dyDescent="0.25">
      <c r="A79" s="241">
        <v>43472</v>
      </c>
      <c r="B79" s="242">
        <v>190182802</v>
      </c>
      <c r="C79" s="247">
        <v>13</v>
      </c>
      <c r="D79" s="246">
        <v>1352838</v>
      </c>
      <c r="E79" s="244">
        <v>190046762</v>
      </c>
      <c r="F79" s="242">
        <v>6</v>
      </c>
      <c r="G79" s="246">
        <v>658438</v>
      </c>
      <c r="H79" s="245"/>
      <c r="I79" s="245"/>
      <c r="J79" s="246"/>
    </row>
    <row r="80" spans="1:10" x14ac:dyDescent="0.25">
      <c r="A80" s="241">
        <v>43475</v>
      </c>
      <c r="B80" s="242"/>
      <c r="C80" s="247"/>
      <c r="D80" s="246"/>
      <c r="E80" s="242">
        <v>190046791</v>
      </c>
      <c r="F80" s="247">
        <v>1</v>
      </c>
      <c r="G80" s="246">
        <v>130025</v>
      </c>
      <c r="H80" s="245"/>
      <c r="I80" s="245"/>
      <c r="J80" s="246"/>
    </row>
    <row r="81" spans="1:10" x14ac:dyDescent="0.25">
      <c r="A81" s="241">
        <v>43479</v>
      </c>
      <c r="B81" s="242"/>
      <c r="C81" s="247"/>
      <c r="D81" s="246"/>
      <c r="E81" s="244"/>
      <c r="F81" s="242"/>
      <c r="G81" s="246"/>
      <c r="H81" s="245"/>
      <c r="I81" s="245">
        <v>3500000</v>
      </c>
      <c r="J81" s="246" t="s">
        <v>17</v>
      </c>
    </row>
    <row r="82" spans="1:10" x14ac:dyDescent="0.25">
      <c r="A82" s="241">
        <v>43482</v>
      </c>
      <c r="B82" s="242">
        <v>190183287</v>
      </c>
      <c r="C82" s="247">
        <v>108</v>
      </c>
      <c r="D82" s="246">
        <v>10767313</v>
      </c>
      <c r="E82" s="244">
        <v>190046855</v>
      </c>
      <c r="F82" s="242">
        <v>8</v>
      </c>
      <c r="G82" s="246">
        <v>894950</v>
      </c>
      <c r="H82" s="245"/>
      <c r="I82" s="245"/>
      <c r="J82" s="246"/>
    </row>
    <row r="83" spans="1:10" x14ac:dyDescent="0.25">
      <c r="A83" s="241">
        <v>43482</v>
      </c>
      <c r="B83" s="242">
        <v>190183289</v>
      </c>
      <c r="C83" s="247">
        <v>28</v>
      </c>
      <c r="D83" s="246">
        <v>3330425</v>
      </c>
      <c r="E83" s="244"/>
      <c r="F83" s="242"/>
      <c r="G83" s="246"/>
      <c r="H83" s="245"/>
      <c r="I83" s="245"/>
      <c r="J83" s="246"/>
    </row>
    <row r="84" spans="1:10" x14ac:dyDescent="0.25">
      <c r="A84" s="241">
        <v>43489</v>
      </c>
      <c r="B84" s="242"/>
      <c r="C84" s="247"/>
      <c r="D84" s="246"/>
      <c r="E84" s="244"/>
      <c r="F84" s="242"/>
      <c r="G84" s="246"/>
      <c r="H84" s="245"/>
      <c r="I84" s="245">
        <v>8000000</v>
      </c>
      <c r="J84" s="246" t="s">
        <v>17</v>
      </c>
    </row>
    <row r="85" spans="1:10" x14ac:dyDescent="0.25">
      <c r="A85" s="241">
        <v>43492</v>
      </c>
      <c r="B85" s="242">
        <v>190183746</v>
      </c>
      <c r="C85" s="247">
        <v>28</v>
      </c>
      <c r="D85" s="246">
        <v>2541875</v>
      </c>
      <c r="E85" s="244">
        <v>190046942</v>
      </c>
      <c r="F85" s="242">
        <v>11</v>
      </c>
      <c r="G85" s="246">
        <v>1259300</v>
      </c>
      <c r="H85" s="245"/>
      <c r="I85" s="245"/>
      <c r="J85" s="246"/>
    </row>
    <row r="86" spans="1:10" x14ac:dyDescent="0.25">
      <c r="A86" s="241">
        <v>43500</v>
      </c>
      <c r="B86" s="242"/>
      <c r="C86" s="247"/>
      <c r="D86" s="246"/>
      <c r="E86" s="244"/>
      <c r="F86" s="242"/>
      <c r="G86" s="246"/>
      <c r="H86" s="245"/>
      <c r="I86" s="245">
        <v>5000000</v>
      </c>
      <c r="J86" s="246" t="s">
        <v>17</v>
      </c>
    </row>
    <row r="87" spans="1:10" x14ac:dyDescent="0.25">
      <c r="A87" s="241">
        <v>43503</v>
      </c>
      <c r="B87" s="242">
        <v>19000437</v>
      </c>
      <c r="C87" s="247">
        <v>9</v>
      </c>
      <c r="D87" s="246">
        <v>967227</v>
      </c>
      <c r="E87" s="244" t="s">
        <v>244</v>
      </c>
      <c r="F87" s="242">
        <v>15</v>
      </c>
      <c r="G87" s="246">
        <v>1559602</v>
      </c>
      <c r="H87" s="245"/>
      <c r="I87" s="245"/>
      <c r="J87" s="246"/>
    </row>
    <row r="88" spans="1:10" x14ac:dyDescent="0.25">
      <c r="A88" s="241">
        <v>43513</v>
      </c>
      <c r="B88" s="242">
        <v>19000996</v>
      </c>
      <c r="C88" s="247">
        <v>181</v>
      </c>
      <c r="D88" s="246">
        <v>19120882</v>
      </c>
      <c r="E88" s="244" t="s">
        <v>255</v>
      </c>
      <c r="F88" s="242">
        <v>3</v>
      </c>
      <c r="G88" s="246">
        <v>268650</v>
      </c>
      <c r="H88" s="245"/>
      <c r="I88" s="245">
        <v>1000000</v>
      </c>
      <c r="J88" s="246" t="s">
        <v>17</v>
      </c>
    </row>
    <row r="89" spans="1:10" x14ac:dyDescent="0.25">
      <c r="A89" s="241">
        <v>43513</v>
      </c>
      <c r="B89" s="242">
        <v>19001031</v>
      </c>
      <c r="C89" s="247">
        <v>12</v>
      </c>
      <c r="D89" s="246">
        <v>1170330</v>
      </c>
      <c r="E89" s="244"/>
      <c r="F89" s="242"/>
      <c r="G89" s="246"/>
      <c r="H89" s="245"/>
      <c r="I89" s="245"/>
      <c r="J89" s="246"/>
    </row>
    <row r="90" spans="1:10" x14ac:dyDescent="0.25">
      <c r="A90" s="241">
        <v>43521</v>
      </c>
      <c r="B90" s="242"/>
      <c r="C90" s="247"/>
      <c r="D90" s="246"/>
      <c r="E90" s="244"/>
      <c r="F90" s="242"/>
      <c r="G90" s="246"/>
      <c r="H90" s="245"/>
      <c r="I90" s="245">
        <v>18000000</v>
      </c>
      <c r="J90" s="246" t="s">
        <v>17</v>
      </c>
    </row>
    <row r="91" spans="1:10" x14ac:dyDescent="0.25">
      <c r="A91" s="241">
        <v>43523</v>
      </c>
      <c r="B91" s="242">
        <v>19001585</v>
      </c>
      <c r="C91" s="247">
        <v>94</v>
      </c>
      <c r="D91" s="246">
        <v>9495600</v>
      </c>
      <c r="E91" s="244" t="s">
        <v>277</v>
      </c>
      <c r="F91" s="242">
        <v>8</v>
      </c>
      <c r="G91" s="246">
        <v>807840</v>
      </c>
      <c r="H91" s="245"/>
      <c r="I91" s="245"/>
      <c r="J91" s="246"/>
    </row>
    <row r="92" spans="1:10" x14ac:dyDescent="0.25">
      <c r="A92" s="241">
        <v>43523</v>
      </c>
      <c r="B92" s="242">
        <v>19001602</v>
      </c>
      <c r="C92" s="247">
        <v>1</v>
      </c>
      <c r="D92" s="246">
        <v>115685</v>
      </c>
      <c r="E92" s="244"/>
      <c r="F92" s="242"/>
      <c r="G92" s="246"/>
      <c r="H92" s="245"/>
      <c r="I92" s="245">
        <v>7000000</v>
      </c>
      <c r="J92" s="246" t="s">
        <v>17</v>
      </c>
    </row>
    <row r="93" spans="1:10" x14ac:dyDescent="0.25">
      <c r="A93" s="98">
        <v>43529</v>
      </c>
      <c r="B93" s="99">
        <v>19002024</v>
      </c>
      <c r="C93" s="100">
        <v>46</v>
      </c>
      <c r="D93" s="34">
        <v>4807430</v>
      </c>
      <c r="E93" s="101"/>
      <c r="F93" s="99"/>
      <c r="G93" s="34"/>
      <c r="H93" s="102"/>
      <c r="I93" s="102"/>
      <c r="J93" s="34"/>
    </row>
    <row r="94" spans="1:10" x14ac:dyDescent="0.25">
      <c r="A94" s="98">
        <v>43531</v>
      </c>
      <c r="B94" s="99">
        <v>19002142</v>
      </c>
      <c r="C94" s="100">
        <v>41</v>
      </c>
      <c r="D94" s="34">
        <v>4490850</v>
      </c>
      <c r="E94" s="101" t="s">
        <v>292</v>
      </c>
      <c r="F94" s="99">
        <v>28</v>
      </c>
      <c r="G94" s="34">
        <v>3123093</v>
      </c>
      <c r="H94" s="102"/>
      <c r="I94" s="102"/>
      <c r="J94" s="34"/>
    </row>
    <row r="95" spans="1:10" x14ac:dyDescent="0.25">
      <c r="A95" s="98">
        <v>43535</v>
      </c>
      <c r="B95" s="99">
        <v>19002429</v>
      </c>
      <c r="C95" s="100">
        <v>1</v>
      </c>
      <c r="D95" s="34">
        <v>83895</v>
      </c>
      <c r="E95" s="101"/>
      <c r="F95" s="99"/>
      <c r="G95" s="34"/>
      <c r="H95" s="102"/>
      <c r="I95" s="102"/>
      <c r="J95" s="34"/>
    </row>
    <row r="96" spans="1:10" x14ac:dyDescent="0.25">
      <c r="A96" s="98">
        <v>43538</v>
      </c>
      <c r="B96" s="99"/>
      <c r="C96" s="100"/>
      <c r="D96" s="34"/>
      <c r="E96" s="101"/>
      <c r="F96" s="99"/>
      <c r="G96" s="34"/>
      <c r="H96" s="102"/>
      <c r="I96" s="102">
        <v>3000000</v>
      </c>
      <c r="J96" s="34" t="s">
        <v>17</v>
      </c>
    </row>
    <row r="97" spans="1:10" x14ac:dyDescent="0.25">
      <c r="A97" s="98">
        <v>43540</v>
      </c>
      <c r="B97" s="99"/>
      <c r="C97" s="100"/>
      <c r="D97" s="34"/>
      <c r="E97" s="101" t="s">
        <v>317</v>
      </c>
      <c r="F97" s="99">
        <v>1</v>
      </c>
      <c r="G97" s="34">
        <v>1395693</v>
      </c>
      <c r="H97" s="102"/>
      <c r="I97" s="102"/>
      <c r="J97" s="34"/>
    </row>
    <row r="98" spans="1:10" x14ac:dyDescent="0.25">
      <c r="A98" s="98">
        <v>43540</v>
      </c>
      <c r="B98" s="99"/>
      <c r="C98" s="100"/>
      <c r="D98" s="34"/>
      <c r="E98" s="101" t="s">
        <v>318</v>
      </c>
      <c r="F98" s="99">
        <v>1</v>
      </c>
      <c r="G98" s="34">
        <v>1225567</v>
      </c>
      <c r="H98" s="102"/>
      <c r="I98" s="102"/>
      <c r="J98" s="34"/>
    </row>
    <row r="99" spans="1:10" x14ac:dyDescent="0.25">
      <c r="A99" s="98">
        <v>43541</v>
      </c>
      <c r="B99" s="99">
        <v>19002807</v>
      </c>
      <c r="C99" s="100">
        <v>205</v>
      </c>
      <c r="D99" s="34">
        <v>20965100</v>
      </c>
      <c r="E99" s="101" t="s">
        <v>320</v>
      </c>
      <c r="F99" s="99">
        <v>18</v>
      </c>
      <c r="G99" s="34">
        <v>1998265</v>
      </c>
      <c r="H99" s="102"/>
      <c r="I99" s="102"/>
      <c r="J99" s="34"/>
    </row>
    <row r="100" spans="1:10" x14ac:dyDescent="0.25">
      <c r="A100" s="98">
        <v>43541</v>
      </c>
      <c r="B100" s="99">
        <v>19002812</v>
      </c>
      <c r="C100" s="100">
        <v>63</v>
      </c>
      <c r="D100" s="34">
        <v>6927500</v>
      </c>
      <c r="E100" s="101" t="s">
        <v>321</v>
      </c>
      <c r="F100" s="99">
        <v>13</v>
      </c>
      <c r="G100" s="34">
        <v>1383930</v>
      </c>
      <c r="H100" s="102"/>
      <c r="I100" s="102"/>
      <c r="J100" s="34"/>
    </row>
    <row r="101" spans="1:10" x14ac:dyDescent="0.25">
      <c r="A101" s="98">
        <v>43541</v>
      </c>
      <c r="B101" s="99">
        <v>19002846</v>
      </c>
      <c r="C101" s="100">
        <v>12</v>
      </c>
      <c r="D101" s="34">
        <v>1187280</v>
      </c>
      <c r="E101" s="101"/>
      <c r="F101" s="99"/>
      <c r="G101" s="34"/>
      <c r="H101" s="102"/>
      <c r="I101" s="102"/>
      <c r="J101" s="34"/>
    </row>
    <row r="102" spans="1:10" x14ac:dyDescent="0.25">
      <c r="A102" s="98"/>
      <c r="B102" s="99"/>
      <c r="C102" s="100"/>
      <c r="D102" s="34"/>
      <c r="E102" s="101"/>
      <c r="F102" s="99"/>
      <c r="G102" s="34"/>
      <c r="H102" s="102"/>
      <c r="I102" s="102"/>
      <c r="J102" s="34"/>
    </row>
    <row r="103" spans="1:10" x14ac:dyDescent="0.25">
      <c r="A103" s="98"/>
      <c r="B103" s="99"/>
      <c r="C103" s="100"/>
      <c r="D103" s="34"/>
      <c r="E103" s="101"/>
      <c r="F103" s="99"/>
      <c r="G103" s="34"/>
      <c r="H103" s="102"/>
      <c r="I103" s="102"/>
      <c r="J103" s="34"/>
    </row>
    <row r="104" spans="1:10" x14ac:dyDescent="0.25">
      <c r="A104" s="98"/>
      <c r="B104" s="99"/>
      <c r="C104" s="100"/>
      <c r="D104" s="34"/>
      <c r="E104" s="101"/>
      <c r="F104" s="99"/>
      <c r="G104" s="34"/>
      <c r="H104" s="102"/>
      <c r="I104" s="102"/>
      <c r="J104" s="34"/>
    </row>
    <row r="105" spans="1:10" x14ac:dyDescent="0.25">
      <c r="A105" s="98"/>
      <c r="B105" s="99"/>
      <c r="C105" s="100"/>
      <c r="D105" s="34"/>
      <c r="E105" s="101"/>
      <c r="F105" s="99"/>
      <c r="G105" s="34"/>
      <c r="H105" s="102"/>
      <c r="I105" s="102"/>
      <c r="J105" s="34"/>
    </row>
    <row r="106" spans="1:10" x14ac:dyDescent="0.25">
      <c r="A106" s="98"/>
      <c r="B106" s="99"/>
      <c r="C106" s="100"/>
      <c r="D106" s="34"/>
      <c r="E106" s="101"/>
      <c r="F106" s="99"/>
      <c r="G106" s="34"/>
      <c r="H106" s="102"/>
      <c r="I106" s="102"/>
      <c r="J106" s="34"/>
    </row>
    <row r="107" spans="1:10" x14ac:dyDescent="0.25">
      <c r="A107" s="98"/>
      <c r="B107" s="99"/>
      <c r="C107" s="100"/>
      <c r="D107" s="34"/>
      <c r="E107" s="101"/>
      <c r="F107" s="99"/>
      <c r="G107" s="34"/>
      <c r="H107" s="102"/>
      <c r="I107" s="102"/>
      <c r="J107" s="34"/>
    </row>
    <row r="108" spans="1:10" x14ac:dyDescent="0.25">
      <c r="A108" s="98"/>
      <c r="B108" s="99"/>
      <c r="C108" s="100"/>
      <c r="D108" s="34"/>
      <c r="E108" s="101"/>
      <c r="F108" s="99"/>
      <c r="G108" s="34"/>
      <c r="H108" s="102"/>
      <c r="I108" s="102"/>
      <c r="J108" s="34"/>
    </row>
    <row r="109" spans="1:10" x14ac:dyDescent="0.25">
      <c r="A109" s="98"/>
      <c r="B109" s="99"/>
      <c r="C109" s="100"/>
      <c r="D109" s="34"/>
      <c r="E109" s="101"/>
      <c r="F109" s="99"/>
      <c r="G109" s="34"/>
      <c r="H109" s="102"/>
      <c r="I109" s="102"/>
      <c r="J109" s="34"/>
    </row>
    <row r="110" spans="1:10" x14ac:dyDescent="0.25">
      <c r="A110" s="98"/>
      <c r="B110" s="99"/>
      <c r="C110" s="100"/>
      <c r="D110" s="34"/>
      <c r="E110" s="101"/>
      <c r="F110" s="99"/>
      <c r="G110" s="34"/>
      <c r="H110" s="102"/>
      <c r="I110" s="102"/>
      <c r="J110" s="34"/>
    </row>
    <row r="111" spans="1:10" x14ac:dyDescent="0.25">
      <c r="A111" s="235"/>
      <c r="B111" s="234"/>
      <c r="C111" s="240"/>
      <c r="D111" s="236"/>
      <c r="E111" s="237"/>
      <c r="F111" s="234"/>
      <c r="G111" s="236"/>
      <c r="H111" s="239"/>
      <c r="I111" s="239"/>
      <c r="J111" s="236"/>
    </row>
    <row r="112" spans="1:10" x14ac:dyDescent="0.25">
      <c r="A112" s="235"/>
      <c r="B112" s="223" t="s">
        <v>11</v>
      </c>
      <c r="C112" s="232">
        <f>SUM(C8:C111)</f>
        <v>2157</v>
      </c>
      <c r="D112" s="224"/>
      <c r="E112" s="223" t="s">
        <v>11</v>
      </c>
      <c r="F112" s="223">
        <f>SUM(F8:F111)</f>
        <v>322</v>
      </c>
      <c r="G112" s="224">
        <f>SUM(G8:G111)</f>
        <v>36507996</v>
      </c>
      <c r="H112" s="239"/>
      <c r="I112" s="239"/>
      <c r="J112" s="236"/>
    </row>
    <row r="113" spans="1:16" x14ac:dyDescent="0.25">
      <c r="A113" s="235"/>
      <c r="B113" s="223"/>
      <c r="C113" s="232"/>
      <c r="D113" s="224"/>
      <c r="E113" s="237"/>
      <c r="F113" s="234"/>
      <c r="G113" s="236"/>
      <c r="H113" s="239"/>
      <c r="I113" s="239"/>
      <c r="J113" s="236"/>
    </row>
    <row r="114" spans="1:16" x14ac:dyDescent="0.25">
      <c r="A114" s="225"/>
      <c r="B114" s="226"/>
      <c r="C114" s="240"/>
      <c r="D114" s="236"/>
      <c r="E114" s="223"/>
      <c r="F114" s="234"/>
      <c r="G114" s="420" t="s">
        <v>12</v>
      </c>
      <c r="H114" s="420"/>
      <c r="I114" s="239"/>
      <c r="J114" s="227">
        <f>SUM(D8:D111)</f>
        <v>225140153</v>
      </c>
    </row>
    <row r="115" spans="1:16" x14ac:dyDescent="0.25">
      <c r="A115" s="235"/>
      <c r="B115" s="234"/>
      <c r="C115" s="240"/>
      <c r="D115" s="236"/>
      <c r="E115" s="223"/>
      <c r="F115" s="234"/>
      <c r="G115" s="420" t="s">
        <v>13</v>
      </c>
      <c r="H115" s="420"/>
      <c r="I115" s="239"/>
      <c r="J115" s="227">
        <f>SUM(G8:G111)</f>
        <v>36507996</v>
      </c>
    </row>
    <row r="116" spans="1:16" x14ac:dyDescent="0.25">
      <c r="A116" s="228"/>
      <c r="B116" s="237"/>
      <c r="C116" s="240"/>
      <c r="D116" s="236"/>
      <c r="E116" s="237"/>
      <c r="F116" s="234"/>
      <c r="G116" s="420" t="s">
        <v>14</v>
      </c>
      <c r="H116" s="420"/>
      <c r="I116" s="41"/>
      <c r="J116" s="229">
        <f>J114-J115</f>
        <v>188632157</v>
      </c>
    </row>
    <row r="117" spans="1:16" x14ac:dyDescent="0.25">
      <c r="A117" s="235"/>
      <c r="B117" s="230"/>
      <c r="C117" s="240"/>
      <c r="D117" s="231"/>
      <c r="E117" s="237"/>
      <c r="F117" s="223"/>
      <c r="G117" s="420" t="s">
        <v>15</v>
      </c>
      <c r="H117" s="420"/>
      <c r="I117" s="239"/>
      <c r="J117" s="227">
        <f>SUM(H8:H113)</f>
        <v>0</v>
      </c>
    </row>
    <row r="118" spans="1:16" x14ac:dyDescent="0.25">
      <c r="A118" s="235"/>
      <c r="B118" s="230"/>
      <c r="C118" s="240"/>
      <c r="D118" s="231"/>
      <c r="E118" s="237"/>
      <c r="F118" s="223"/>
      <c r="G118" s="420" t="s">
        <v>16</v>
      </c>
      <c r="H118" s="420"/>
      <c r="I118" s="239"/>
      <c r="J118" s="227">
        <f>J116+J117</f>
        <v>188632157</v>
      </c>
    </row>
    <row r="119" spans="1:16" x14ac:dyDescent="0.25">
      <c r="A119" s="235"/>
      <c r="B119" s="230"/>
      <c r="C119" s="240"/>
      <c r="D119" s="231"/>
      <c r="E119" s="237"/>
      <c r="F119" s="234"/>
      <c r="G119" s="420" t="s">
        <v>5</v>
      </c>
      <c r="H119" s="420"/>
      <c r="I119" s="239"/>
      <c r="J119" s="227">
        <f>SUM(I8:I113)</f>
        <v>157857176</v>
      </c>
    </row>
    <row r="120" spans="1:16" x14ac:dyDescent="0.25">
      <c r="A120" s="235"/>
      <c r="B120" s="230"/>
      <c r="C120" s="240"/>
      <c r="D120" s="231"/>
      <c r="E120" s="237"/>
      <c r="F120" s="234"/>
      <c r="G120" s="420" t="s">
        <v>31</v>
      </c>
      <c r="H120" s="420"/>
      <c r="I120" s="240" t="str">
        <f>IF(J120&gt;0,"SALDO",IF(J120&lt;0,"PIUTANG",IF(J120=0,"LUNAS")))</f>
        <v>PIUTANG</v>
      </c>
      <c r="J120" s="227">
        <f>J119-J118</f>
        <v>-30774981</v>
      </c>
    </row>
    <row r="121" spans="1:16" x14ac:dyDescent="0.25">
      <c r="F121" s="219"/>
      <c r="G121" s="219"/>
      <c r="J121" s="219"/>
    </row>
    <row r="122" spans="1:16" x14ac:dyDescent="0.25">
      <c r="C122" s="219"/>
      <c r="D122" s="219"/>
      <c r="F122" s="219"/>
      <c r="G122" s="219"/>
      <c r="J122" s="219"/>
      <c r="M122" s="233"/>
      <c r="N122" s="233"/>
      <c r="O122" s="233"/>
      <c r="P122" s="233"/>
    </row>
    <row r="123" spans="1:16" x14ac:dyDescent="0.25">
      <c r="C123" s="219"/>
      <c r="D123" s="219"/>
      <c r="F123" s="219"/>
      <c r="G123" s="219"/>
      <c r="J123" s="219"/>
      <c r="L123" s="238"/>
      <c r="M123" s="233"/>
      <c r="N123" s="233"/>
      <c r="O123" s="233"/>
      <c r="P123" s="233"/>
    </row>
    <row r="124" spans="1:16" x14ac:dyDescent="0.25">
      <c r="C124" s="219"/>
      <c r="D124" s="219"/>
      <c r="F124" s="219"/>
      <c r="G124" s="219"/>
      <c r="J124" s="219"/>
      <c r="L124" s="238"/>
      <c r="M124" s="233"/>
      <c r="N124" s="233"/>
      <c r="O124" s="233"/>
      <c r="P124" s="233"/>
    </row>
    <row r="125" spans="1:16" x14ac:dyDescent="0.25">
      <c r="C125" s="219"/>
      <c r="D125" s="219"/>
      <c r="F125" s="219"/>
      <c r="G125" s="219"/>
      <c r="J125" s="219"/>
      <c r="L125" s="233"/>
      <c r="M125" s="233"/>
      <c r="N125" s="233"/>
      <c r="O125" s="233"/>
      <c r="P125" s="233"/>
    </row>
    <row r="126" spans="1:16" x14ac:dyDescent="0.25">
      <c r="C126" s="219"/>
      <c r="D126" s="219"/>
      <c r="L126" s="233"/>
      <c r="M126" s="233"/>
      <c r="N126" s="233"/>
      <c r="O126" s="233"/>
      <c r="P126" s="233"/>
    </row>
  </sheetData>
  <mergeCells count="15">
    <mergeCell ref="G120:H120"/>
    <mergeCell ref="G114:H114"/>
    <mergeCell ref="G115:H115"/>
    <mergeCell ref="G116:H116"/>
    <mergeCell ref="G117:H117"/>
    <mergeCell ref="G118:H118"/>
    <mergeCell ref="G119:H119"/>
    <mergeCell ref="F1:H1"/>
    <mergeCell ref="F2:H2"/>
    <mergeCell ref="A5:J5"/>
    <mergeCell ref="A6:A7"/>
    <mergeCell ref="B6:G6"/>
    <mergeCell ref="H6:H7"/>
    <mergeCell ref="I6:I7"/>
    <mergeCell ref="J6:J7"/>
  </mergeCells>
  <pageMargins left="0.12" right="0.12" top="0.75" bottom="0.75" header="0.3" footer="0.3"/>
  <pageSetup paperSize="9" orientation="portrait" horizontalDpi="0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1"/>
  <dimension ref="A1:Q48"/>
  <sheetViews>
    <sheetView workbookViewId="0">
      <pane ySplit="6" topLeftCell="A31" activePane="bottomLeft" state="frozen"/>
      <selection pane="bottomLeft" activeCell="B36" sqref="B36"/>
    </sheetView>
  </sheetViews>
  <sheetFormatPr defaultRowHeight="15" x14ac:dyDescent="0.25"/>
  <cols>
    <col min="1" max="1" width="8.140625" customWidth="1"/>
    <col min="2" max="2" width="11.85546875" bestFit="1" customWidth="1"/>
    <col min="3" max="3" width="6" style="81" customWidth="1"/>
    <col min="4" max="4" width="11.8554687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3.42578125" customWidth="1"/>
    <col min="10" max="10" width="16.7109375" customWidth="1"/>
  </cols>
  <sheetData>
    <row r="1" spans="1:17" x14ac:dyDescent="0.25">
      <c r="A1" s="131" t="s">
        <v>0</v>
      </c>
      <c r="B1" s="134"/>
      <c r="C1" s="410" t="s">
        <v>222</v>
      </c>
      <c r="D1" s="131"/>
      <c r="E1" s="131"/>
      <c r="F1" s="459" t="s">
        <v>22</v>
      </c>
      <c r="G1" s="459"/>
      <c r="H1" s="459"/>
      <c r="I1" s="131"/>
      <c r="J1" s="131"/>
      <c r="L1" s="37"/>
      <c r="M1" s="37"/>
      <c r="N1" s="37"/>
      <c r="O1" s="37"/>
      <c r="P1" s="37"/>
      <c r="Q1" s="37"/>
    </row>
    <row r="2" spans="1:17" x14ac:dyDescent="0.25">
      <c r="A2" s="131" t="s">
        <v>1</v>
      </c>
      <c r="B2" s="134"/>
      <c r="C2" s="410" t="s">
        <v>19</v>
      </c>
      <c r="D2" s="131"/>
      <c r="E2" s="131"/>
      <c r="F2" s="459" t="s">
        <v>21</v>
      </c>
      <c r="G2" s="459"/>
      <c r="H2" s="459"/>
      <c r="I2" s="135">
        <f>J48*-1</f>
        <v>1970223</v>
      </c>
      <c r="J2" s="131"/>
      <c r="L2" s="37"/>
      <c r="M2" s="37">
        <f>SUM(D22:D24)</f>
        <v>1038888</v>
      </c>
      <c r="N2" s="37"/>
      <c r="O2" s="37"/>
      <c r="P2" s="37"/>
      <c r="Q2" s="37"/>
    </row>
    <row r="3" spans="1:17" x14ac:dyDescent="0.25">
      <c r="A3" s="134"/>
      <c r="B3" s="134"/>
      <c r="C3" s="137"/>
      <c r="D3" s="134"/>
      <c r="E3" s="134"/>
      <c r="F3" s="137"/>
      <c r="G3" s="134"/>
      <c r="H3" s="134"/>
      <c r="I3" s="134"/>
      <c r="J3" s="134"/>
      <c r="L3" s="37"/>
      <c r="M3" s="37">
        <f>SUM(G22:G24)</f>
        <v>0</v>
      </c>
      <c r="N3" s="37"/>
      <c r="O3" s="37"/>
      <c r="P3" s="37"/>
      <c r="Q3" s="37"/>
    </row>
    <row r="4" spans="1:17" ht="19.5" x14ac:dyDescent="0.25">
      <c r="A4" s="460"/>
      <c r="B4" s="460"/>
      <c r="C4" s="460"/>
      <c r="D4" s="460"/>
      <c r="E4" s="460"/>
      <c r="F4" s="460"/>
      <c r="G4" s="460"/>
      <c r="H4" s="460"/>
      <c r="I4" s="460"/>
      <c r="J4" s="460"/>
      <c r="L4" s="37"/>
      <c r="M4" s="37">
        <f>M2-M3</f>
        <v>1038888</v>
      </c>
      <c r="N4" s="37"/>
      <c r="O4" s="37"/>
      <c r="P4" s="37"/>
      <c r="Q4" s="37"/>
    </row>
    <row r="5" spans="1:17" x14ac:dyDescent="0.25">
      <c r="A5" s="461" t="s">
        <v>2</v>
      </c>
      <c r="B5" s="462" t="s">
        <v>3</v>
      </c>
      <c r="C5" s="462"/>
      <c r="D5" s="462"/>
      <c r="E5" s="462"/>
      <c r="F5" s="462"/>
      <c r="G5" s="462"/>
      <c r="H5" s="462" t="s">
        <v>4</v>
      </c>
      <c r="I5" s="463" t="s">
        <v>5</v>
      </c>
      <c r="J5" s="464" t="s">
        <v>6</v>
      </c>
      <c r="L5" s="37"/>
      <c r="M5" s="37"/>
      <c r="N5" s="37"/>
      <c r="O5" s="37"/>
      <c r="P5" s="37"/>
      <c r="Q5" s="37"/>
    </row>
    <row r="6" spans="1:17" x14ac:dyDescent="0.25">
      <c r="A6" s="461"/>
      <c r="B6" s="408" t="s">
        <v>7</v>
      </c>
      <c r="C6" s="411" t="s">
        <v>8</v>
      </c>
      <c r="D6" s="409" t="s">
        <v>9</v>
      </c>
      <c r="E6" s="408" t="s">
        <v>10</v>
      </c>
      <c r="F6" s="411" t="s">
        <v>8</v>
      </c>
      <c r="G6" s="409" t="s">
        <v>9</v>
      </c>
      <c r="H6" s="462"/>
      <c r="I6" s="463"/>
      <c r="J6" s="464"/>
    </row>
    <row r="7" spans="1:17" x14ac:dyDescent="0.25">
      <c r="A7" s="241">
        <v>43395</v>
      </c>
      <c r="B7" s="44">
        <v>180177836</v>
      </c>
      <c r="C7" s="83">
        <v>14</v>
      </c>
      <c r="D7" s="45">
        <v>1391250</v>
      </c>
      <c r="E7" s="242">
        <v>180045835</v>
      </c>
      <c r="F7" s="247">
        <v>6</v>
      </c>
      <c r="G7" s="243">
        <v>606025</v>
      </c>
      <c r="H7" s="245">
        <v>80000</v>
      </c>
      <c r="I7" s="245"/>
      <c r="J7" s="246"/>
    </row>
    <row r="8" spans="1:17" s="233" customFormat="1" x14ac:dyDescent="0.25">
      <c r="A8" s="241">
        <v>43402</v>
      </c>
      <c r="B8" s="44"/>
      <c r="C8" s="83"/>
      <c r="D8" s="45"/>
      <c r="E8" s="242"/>
      <c r="F8" s="247"/>
      <c r="G8" s="243"/>
      <c r="H8" s="245"/>
      <c r="I8" s="245">
        <v>600000</v>
      </c>
      <c r="J8" s="246" t="s">
        <v>17</v>
      </c>
    </row>
    <row r="9" spans="1:17" x14ac:dyDescent="0.25">
      <c r="A9" s="241">
        <v>43403</v>
      </c>
      <c r="B9" s="44">
        <v>180178379</v>
      </c>
      <c r="C9" s="83">
        <v>10</v>
      </c>
      <c r="D9" s="51">
        <v>1047288</v>
      </c>
      <c r="E9" s="244"/>
      <c r="F9" s="247"/>
      <c r="G9" s="246"/>
      <c r="H9" s="245">
        <v>90000</v>
      </c>
      <c r="I9" s="245"/>
      <c r="J9" s="246"/>
    </row>
    <row r="10" spans="1:17" s="233" customFormat="1" x14ac:dyDescent="0.25">
      <c r="A10" s="241">
        <v>43404</v>
      </c>
      <c r="B10" s="44"/>
      <c r="C10" s="83"/>
      <c r="D10" s="51"/>
      <c r="E10" s="244">
        <v>180045963</v>
      </c>
      <c r="F10" s="247">
        <v>4</v>
      </c>
      <c r="G10" s="246">
        <v>439775</v>
      </c>
      <c r="H10" s="245"/>
      <c r="I10" s="245"/>
      <c r="J10" s="246"/>
    </row>
    <row r="11" spans="1:17" s="233" customFormat="1" x14ac:dyDescent="0.25">
      <c r="A11" s="241">
        <v>43409</v>
      </c>
      <c r="B11" s="44"/>
      <c r="C11" s="83"/>
      <c r="D11" s="51"/>
      <c r="E11" s="244"/>
      <c r="F11" s="247"/>
      <c r="G11" s="246"/>
      <c r="H11" s="245"/>
      <c r="I11" s="245">
        <v>800000</v>
      </c>
      <c r="J11" s="246" t="s">
        <v>17</v>
      </c>
    </row>
    <row r="12" spans="1:17" x14ac:dyDescent="0.25">
      <c r="A12" s="241">
        <v>43410</v>
      </c>
      <c r="B12" s="44">
        <v>180178877</v>
      </c>
      <c r="C12" s="83">
        <v>2</v>
      </c>
      <c r="D12" s="51">
        <v>184713</v>
      </c>
      <c r="E12" s="242"/>
      <c r="F12" s="247"/>
      <c r="G12" s="246"/>
      <c r="H12" s="245">
        <v>60000</v>
      </c>
      <c r="I12" s="245"/>
      <c r="J12" s="246"/>
    </row>
    <row r="13" spans="1:17" x14ac:dyDescent="0.25">
      <c r="A13" s="241">
        <v>43417</v>
      </c>
      <c r="B13" s="44">
        <v>180179479</v>
      </c>
      <c r="C13" s="83">
        <v>11</v>
      </c>
      <c r="D13" s="51">
        <v>1141613</v>
      </c>
      <c r="E13" s="244">
        <v>180046135</v>
      </c>
      <c r="F13" s="247">
        <v>4</v>
      </c>
      <c r="G13" s="246">
        <v>416588</v>
      </c>
      <c r="H13" s="245">
        <v>75000</v>
      </c>
      <c r="I13" s="245">
        <v>430000</v>
      </c>
      <c r="J13" s="246" t="s">
        <v>17</v>
      </c>
    </row>
    <row r="14" spans="1:17" x14ac:dyDescent="0.25">
      <c r="A14" s="241">
        <v>43425</v>
      </c>
      <c r="B14" s="44">
        <v>180180056</v>
      </c>
      <c r="C14" s="83">
        <v>4</v>
      </c>
      <c r="D14" s="51">
        <v>607600</v>
      </c>
      <c r="E14" s="244"/>
      <c r="F14" s="247"/>
      <c r="G14" s="246"/>
      <c r="H14" s="245">
        <v>65000</v>
      </c>
      <c r="I14" s="245">
        <v>500000</v>
      </c>
      <c r="J14" s="246" t="s">
        <v>17</v>
      </c>
    </row>
    <row r="15" spans="1:17" x14ac:dyDescent="0.25">
      <c r="A15" s="241">
        <v>43431</v>
      </c>
      <c r="B15" s="242">
        <v>180180490</v>
      </c>
      <c r="C15" s="248">
        <v>1</v>
      </c>
      <c r="D15" s="246">
        <v>93100</v>
      </c>
      <c r="E15" s="244">
        <v>180046326</v>
      </c>
      <c r="F15" s="247">
        <v>5</v>
      </c>
      <c r="G15" s="246">
        <v>484750</v>
      </c>
      <c r="H15" s="245">
        <v>60000</v>
      </c>
      <c r="I15" s="245">
        <v>400000</v>
      </c>
      <c r="J15" s="246" t="s">
        <v>17</v>
      </c>
    </row>
    <row r="16" spans="1:17" x14ac:dyDescent="0.25">
      <c r="A16" s="241">
        <v>43438</v>
      </c>
      <c r="B16" s="242">
        <v>180180954</v>
      </c>
      <c r="C16" s="248">
        <v>3</v>
      </c>
      <c r="D16" s="246">
        <v>370650</v>
      </c>
      <c r="E16" s="244"/>
      <c r="F16" s="247"/>
      <c r="G16" s="246"/>
      <c r="H16" s="245">
        <v>65000</v>
      </c>
      <c r="I16" s="245"/>
      <c r="J16" s="246"/>
    </row>
    <row r="17" spans="1:10" x14ac:dyDescent="0.25">
      <c r="A17" s="241">
        <v>43444</v>
      </c>
      <c r="B17" s="242"/>
      <c r="C17" s="247"/>
      <c r="D17" s="246"/>
      <c r="E17" s="244">
        <v>180046485</v>
      </c>
      <c r="F17" s="247">
        <v>4</v>
      </c>
      <c r="G17" s="246">
        <v>387188</v>
      </c>
      <c r="H17" s="245"/>
      <c r="I17" s="245"/>
      <c r="J17" s="246"/>
    </row>
    <row r="18" spans="1:10" x14ac:dyDescent="0.25">
      <c r="A18" s="241">
        <v>43445</v>
      </c>
      <c r="B18" s="242">
        <v>180181419</v>
      </c>
      <c r="C18" s="247">
        <v>7</v>
      </c>
      <c r="D18" s="246">
        <v>764575</v>
      </c>
      <c r="E18" s="244"/>
      <c r="F18" s="247"/>
      <c r="G18" s="246"/>
      <c r="H18" s="245">
        <v>65000</v>
      </c>
      <c r="I18" s="245">
        <v>500000</v>
      </c>
      <c r="J18" s="246" t="s">
        <v>17</v>
      </c>
    </row>
    <row r="19" spans="1:10" x14ac:dyDescent="0.25">
      <c r="A19" s="241">
        <v>43453</v>
      </c>
      <c r="B19" s="242">
        <v>180181909</v>
      </c>
      <c r="C19" s="247">
        <v>4</v>
      </c>
      <c r="D19" s="246">
        <v>368288</v>
      </c>
      <c r="E19" s="244"/>
      <c r="F19" s="247"/>
      <c r="G19" s="246"/>
      <c r="H19" s="245">
        <v>72000</v>
      </c>
      <c r="I19" s="245"/>
      <c r="J19" s="246"/>
    </row>
    <row r="20" spans="1:10" x14ac:dyDescent="0.25">
      <c r="A20" s="241">
        <v>43461</v>
      </c>
      <c r="B20" s="242"/>
      <c r="C20" s="247"/>
      <c r="D20" s="246"/>
      <c r="E20" s="244">
        <v>180046670</v>
      </c>
      <c r="F20" s="247">
        <v>2</v>
      </c>
      <c r="G20" s="246">
        <v>203088</v>
      </c>
      <c r="H20" s="245"/>
      <c r="I20" s="245"/>
      <c r="J20" s="246"/>
    </row>
    <row r="21" spans="1:10" x14ac:dyDescent="0.25">
      <c r="A21" s="241">
        <v>43462</v>
      </c>
      <c r="B21" s="242">
        <v>180182362</v>
      </c>
      <c r="C21" s="247">
        <v>2</v>
      </c>
      <c r="D21" s="246">
        <v>182788</v>
      </c>
      <c r="E21" s="244"/>
      <c r="F21" s="247"/>
      <c r="G21" s="246"/>
      <c r="H21" s="245">
        <v>65000</v>
      </c>
      <c r="I21" s="245"/>
      <c r="J21" s="246"/>
    </row>
    <row r="22" spans="1:10" x14ac:dyDescent="0.25">
      <c r="A22" s="241">
        <v>43472</v>
      </c>
      <c r="B22" s="242">
        <v>190182792</v>
      </c>
      <c r="C22" s="247">
        <v>4</v>
      </c>
      <c r="D22" s="246">
        <v>444150</v>
      </c>
      <c r="E22" s="244"/>
      <c r="F22" s="247"/>
      <c r="G22" s="246"/>
      <c r="H22" s="245">
        <v>60000</v>
      </c>
      <c r="I22" s="245">
        <v>445000</v>
      </c>
      <c r="J22" s="246" t="s">
        <v>17</v>
      </c>
    </row>
    <row r="23" spans="1:10" x14ac:dyDescent="0.25">
      <c r="A23" s="241">
        <v>43480</v>
      </c>
      <c r="B23" s="242">
        <v>190183230</v>
      </c>
      <c r="C23" s="247">
        <v>4</v>
      </c>
      <c r="D23" s="246">
        <v>471188</v>
      </c>
      <c r="E23" s="244"/>
      <c r="F23" s="247"/>
      <c r="G23" s="246"/>
      <c r="H23" s="245">
        <v>60000</v>
      </c>
      <c r="I23" s="245">
        <v>200000</v>
      </c>
      <c r="J23" s="246" t="s">
        <v>17</v>
      </c>
    </row>
    <row r="24" spans="1:10" x14ac:dyDescent="0.25">
      <c r="A24" s="241">
        <v>43487</v>
      </c>
      <c r="B24" s="242">
        <v>190183545</v>
      </c>
      <c r="C24" s="247">
        <v>2</v>
      </c>
      <c r="D24" s="246">
        <v>123550</v>
      </c>
      <c r="E24" s="244"/>
      <c r="F24" s="247"/>
      <c r="G24" s="246"/>
      <c r="H24" s="245"/>
      <c r="I24" s="245"/>
      <c r="J24" s="246"/>
    </row>
    <row r="25" spans="1:10" x14ac:dyDescent="0.25">
      <c r="A25" s="241">
        <v>43488</v>
      </c>
      <c r="B25" s="242">
        <v>190183591</v>
      </c>
      <c r="C25" s="247">
        <v>4</v>
      </c>
      <c r="D25" s="246">
        <v>219188</v>
      </c>
      <c r="E25" s="244"/>
      <c r="F25" s="247"/>
      <c r="G25" s="246"/>
      <c r="H25" s="245">
        <v>50000</v>
      </c>
      <c r="I25" s="245">
        <v>200000</v>
      </c>
      <c r="J25" s="246" t="s">
        <v>17</v>
      </c>
    </row>
    <row r="26" spans="1:10" x14ac:dyDescent="0.25">
      <c r="A26" s="241">
        <v>43494</v>
      </c>
      <c r="B26" s="242">
        <v>19000024</v>
      </c>
      <c r="C26" s="247">
        <v>3</v>
      </c>
      <c r="D26" s="246">
        <v>235113</v>
      </c>
      <c r="E26" s="244"/>
      <c r="F26" s="247"/>
      <c r="G26" s="246"/>
      <c r="H26" s="245">
        <v>100000</v>
      </c>
      <c r="I26" s="245">
        <v>1000000</v>
      </c>
      <c r="J26" s="246" t="s">
        <v>17</v>
      </c>
    </row>
    <row r="27" spans="1:10" x14ac:dyDescent="0.25">
      <c r="A27" s="241">
        <v>43471</v>
      </c>
      <c r="B27" s="242">
        <v>19000398</v>
      </c>
      <c r="C27" s="247">
        <v>16</v>
      </c>
      <c r="D27" s="246">
        <v>1519067</v>
      </c>
      <c r="E27" s="244"/>
      <c r="F27" s="247"/>
      <c r="G27" s="246"/>
      <c r="H27" s="245">
        <v>100000</v>
      </c>
      <c r="I27" s="245">
        <v>1519000</v>
      </c>
      <c r="J27" s="246" t="s">
        <v>17</v>
      </c>
    </row>
    <row r="28" spans="1:10" x14ac:dyDescent="0.25">
      <c r="A28" s="241">
        <v>43507</v>
      </c>
      <c r="B28" s="242"/>
      <c r="C28" s="247"/>
      <c r="D28" s="246"/>
      <c r="E28" s="244" t="s">
        <v>242</v>
      </c>
      <c r="F28" s="247">
        <v>5</v>
      </c>
      <c r="G28" s="246">
        <v>348776</v>
      </c>
      <c r="H28" s="245"/>
      <c r="I28" s="245"/>
      <c r="J28" s="246"/>
    </row>
    <row r="29" spans="1:10" x14ac:dyDescent="0.25">
      <c r="A29" s="241">
        <v>43508</v>
      </c>
      <c r="B29" s="242">
        <v>19000721</v>
      </c>
      <c r="C29" s="247">
        <v>26</v>
      </c>
      <c r="D29" s="246">
        <v>2742385</v>
      </c>
      <c r="E29" s="244"/>
      <c r="F29" s="247"/>
      <c r="G29" s="246"/>
      <c r="H29" s="245">
        <v>80000</v>
      </c>
      <c r="I29" s="245">
        <v>2000000</v>
      </c>
      <c r="J29" s="246" t="s">
        <v>17</v>
      </c>
    </row>
    <row r="30" spans="1:10" x14ac:dyDescent="0.25">
      <c r="A30" s="241">
        <v>43511</v>
      </c>
      <c r="B30" s="242"/>
      <c r="C30" s="247"/>
      <c r="D30" s="246"/>
      <c r="E30" s="244"/>
      <c r="F30" s="247"/>
      <c r="G30" s="246"/>
      <c r="H30" s="245"/>
      <c r="I30" s="245">
        <v>800000</v>
      </c>
      <c r="J30" s="246" t="s">
        <v>17</v>
      </c>
    </row>
    <row r="31" spans="1:10" s="233" customFormat="1" x14ac:dyDescent="0.25">
      <c r="A31" s="241">
        <v>43515</v>
      </c>
      <c r="B31" s="242">
        <v>19001138</v>
      </c>
      <c r="C31" s="247">
        <v>21</v>
      </c>
      <c r="D31" s="246">
        <v>2188920</v>
      </c>
      <c r="E31" s="244"/>
      <c r="F31" s="247"/>
      <c r="G31" s="246"/>
      <c r="H31" s="245">
        <v>70000</v>
      </c>
      <c r="I31" s="245">
        <v>1600000</v>
      </c>
      <c r="J31" s="246" t="s">
        <v>17</v>
      </c>
    </row>
    <row r="32" spans="1:10" s="233" customFormat="1" x14ac:dyDescent="0.25">
      <c r="A32" s="235"/>
      <c r="B32" s="234"/>
      <c r="C32" s="240"/>
      <c r="D32" s="236"/>
      <c r="E32" s="237"/>
      <c r="F32" s="240"/>
      <c r="G32" s="236"/>
      <c r="H32" s="239"/>
      <c r="I32" s="239">
        <v>900000</v>
      </c>
      <c r="J32" s="236" t="s">
        <v>17</v>
      </c>
    </row>
    <row r="33" spans="1:17" s="233" customFormat="1" x14ac:dyDescent="0.25">
      <c r="A33" s="235">
        <v>43523</v>
      </c>
      <c r="B33" s="234">
        <v>19001610</v>
      </c>
      <c r="C33" s="240">
        <v>22</v>
      </c>
      <c r="D33" s="236">
        <v>2043315</v>
      </c>
      <c r="E33" s="237"/>
      <c r="F33" s="240"/>
      <c r="G33" s="236"/>
      <c r="H33" s="239">
        <v>75000</v>
      </c>
      <c r="I33" s="239">
        <v>800000</v>
      </c>
      <c r="J33" s="236" t="s">
        <v>17</v>
      </c>
    </row>
    <row r="34" spans="1:17" s="233" customFormat="1" x14ac:dyDescent="0.25">
      <c r="A34" s="235">
        <v>43529</v>
      </c>
      <c r="B34" s="234"/>
      <c r="C34" s="240"/>
      <c r="D34" s="236"/>
      <c r="E34" s="237" t="s">
        <v>284</v>
      </c>
      <c r="F34" s="240">
        <v>9</v>
      </c>
      <c r="G34" s="236">
        <v>1022748</v>
      </c>
      <c r="H34" s="239"/>
      <c r="I34" s="239"/>
      <c r="J34" s="236"/>
    </row>
    <row r="35" spans="1:17" s="233" customFormat="1" x14ac:dyDescent="0.25">
      <c r="A35" s="235">
        <v>43529</v>
      </c>
      <c r="B35" s="234"/>
      <c r="C35" s="240"/>
      <c r="D35" s="236"/>
      <c r="E35" s="237" t="s">
        <v>285</v>
      </c>
      <c r="F35" s="240">
        <v>1</v>
      </c>
      <c r="G35" s="236">
        <v>90015</v>
      </c>
      <c r="H35" s="239"/>
      <c r="I35" s="239"/>
      <c r="J35" s="236"/>
    </row>
    <row r="36" spans="1:17" s="233" customFormat="1" x14ac:dyDescent="0.25">
      <c r="A36" s="235">
        <v>43530</v>
      </c>
      <c r="B36" s="234">
        <v>19002133</v>
      </c>
      <c r="C36" s="240">
        <v>14</v>
      </c>
      <c r="D36" s="236">
        <v>1568505</v>
      </c>
      <c r="E36" s="237"/>
      <c r="F36" s="240"/>
      <c r="G36" s="236"/>
      <c r="H36" s="239">
        <v>65000</v>
      </c>
      <c r="I36" s="239">
        <v>700000</v>
      </c>
      <c r="J36" s="236" t="s">
        <v>17</v>
      </c>
    </row>
    <row r="37" spans="1:17" s="233" customFormat="1" x14ac:dyDescent="0.25">
      <c r="A37" s="235">
        <v>43537</v>
      </c>
      <c r="B37" s="234">
        <v>19002567</v>
      </c>
      <c r="C37" s="240">
        <v>13</v>
      </c>
      <c r="D37" s="236">
        <v>1398930</v>
      </c>
      <c r="E37" s="237"/>
      <c r="F37" s="240"/>
      <c r="G37" s="236"/>
      <c r="H37" s="239"/>
      <c r="I37" s="239">
        <v>1100000</v>
      </c>
      <c r="J37" s="236" t="s">
        <v>17</v>
      </c>
    </row>
    <row r="38" spans="1:17" s="233" customFormat="1" x14ac:dyDescent="0.25">
      <c r="A38" s="235"/>
      <c r="B38" s="234"/>
      <c r="C38" s="240"/>
      <c r="D38" s="236"/>
      <c r="E38" s="237"/>
      <c r="F38" s="240"/>
      <c r="G38" s="236"/>
      <c r="H38" s="239"/>
      <c r="I38" s="239"/>
      <c r="J38" s="236"/>
    </row>
    <row r="39" spans="1:17" x14ac:dyDescent="0.25">
      <c r="A39" s="4"/>
      <c r="B39" s="3"/>
      <c r="C39" s="40"/>
      <c r="D39" s="6"/>
      <c r="E39" s="7"/>
      <c r="F39" s="40"/>
      <c r="G39" s="6"/>
      <c r="H39" s="39"/>
      <c r="I39" s="39"/>
      <c r="J39" s="6"/>
    </row>
    <row r="40" spans="1:17" s="20" customFormat="1" x14ac:dyDescent="0.25">
      <c r="A40" s="11"/>
      <c r="B40" s="8" t="s">
        <v>11</v>
      </c>
      <c r="C40" s="77">
        <f>SUM(C7:C39)</f>
        <v>187</v>
      </c>
      <c r="D40" s="9">
        <f>SUM(D7:D39)</f>
        <v>19106176</v>
      </c>
      <c r="E40" s="8" t="s">
        <v>11</v>
      </c>
      <c r="F40" s="77">
        <f>SUM(F7:F39)</f>
        <v>40</v>
      </c>
      <c r="G40" s="9">
        <f>SUM(G7:G39)</f>
        <v>3998953</v>
      </c>
      <c r="H40" s="77">
        <f>SUM(H7:H39)</f>
        <v>1357000</v>
      </c>
      <c r="I40" s="77">
        <f>SUM(I7:I39)</f>
        <v>14494000</v>
      </c>
      <c r="J40" s="9"/>
    </row>
    <row r="41" spans="1:17" s="20" customFormat="1" x14ac:dyDescent="0.25">
      <c r="A41" s="11"/>
      <c r="B41" s="8"/>
      <c r="C41" s="77"/>
      <c r="D41" s="9"/>
      <c r="E41" s="8"/>
      <c r="F41" s="77"/>
      <c r="G41" s="9"/>
      <c r="H41" s="77"/>
      <c r="I41" s="77"/>
      <c r="J41" s="9"/>
    </row>
    <row r="42" spans="1:17" x14ac:dyDescent="0.25">
      <c r="A42" s="10"/>
      <c r="B42" s="11"/>
      <c r="C42" s="40"/>
      <c r="D42" s="6"/>
      <c r="E42" s="8"/>
      <c r="F42" s="40"/>
      <c r="G42" s="420" t="s">
        <v>12</v>
      </c>
      <c r="H42" s="420"/>
      <c r="I42" s="6"/>
      <c r="J42" s="13">
        <f>SUM(D7:D39)</f>
        <v>19106176</v>
      </c>
      <c r="P42" s="20"/>
      <c r="Q42" s="20"/>
    </row>
    <row r="43" spans="1:17" x14ac:dyDescent="0.25">
      <c r="A43" s="4"/>
      <c r="B43" s="3"/>
      <c r="C43" s="40"/>
      <c r="D43" s="6"/>
      <c r="E43" s="7"/>
      <c r="F43" s="40"/>
      <c r="G43" s="420" t="s">
        <v>13</v>
      </c>
      <c r="H43" s="420"/>
      <c r="I43" s="7"/>
      <c r="J43" s="13">
        <f>SUM(G7:G39)</f>
        <v>3998953</v>
      </c>
    </row>
    <row r="44" spans="1:17" x14ac:dyDescent="0.25">
      <c r="A44" s="14"/>
      <c r="B44" s="7"/>
      <c r="C44" s="40"/>
      <c r="D44" s="6"/>
      <c r="E44" s="7"/>
      <c r="F44" s="40"/>
      <c r="G44" s="420" t="s">
        <v>14</v>
      </c>
      <c r="H44" s="420"/>
      <c r="I44" s="15"/>
      <c r="J44" s="15">
        <f>J42-J43</f>
        <v>15107223</v>
      </c>
    </row>
    <row r="45" spans="1:17" x14ac:dyDescent="0.25">
      <c r="A45" s="4"/>
      <c r="B45" s="16"/>
      <c r="C45" s="40"/>
      <c r="D45" s="17"/>
      <c r="E45" s="7"/>
      <c r="F45" s="40"/>
      <c r="G45" s="420" t="s">
        <v>15</v>
      </c>
      <c r="H45" s="420"/>
      <c r="I45" s="7"/>
      <c r="J45" s="13">
        <f>SUM(H7:H39)</f>
        <v>1357000</v>
      </c>
    </row>
    <row r="46" spans="1:17" x14ac:dyDescent="0.25">
      <c r="A46" s="4"/>
      <c r="B46" s="16"/>
      <c r="C46" s="40"/>
      <c r="D46" s="17"/>
      <c r="E46" s="7"/>
      <c r="F46" s="40"/>
      <c r="G46" s="420" t="s">
        <v>16</v>
      </c>
      <c r="H46" s="420"/>
      <c r="I46" s="7"/>
      <c r="J46" s="13">
        <f>J44+J45</f>
        <v>16464223</v>
      </c>
    </row>
    <row r="47" spans="1:17" x14ac:dyDescent="0.25">
      <c r="A47" s="4"/>
      <c r="B47" s="16"/>
      <c r="C47" s="40"/>
      <c r="D47" s="17"/>
      <c r="E47" s="7"/>
      <c r="F47" s="40"/>
      <c r="G47" s="420" t="s">
        <v>5</v>
      </c>
      <c r="H47" s="420"/>
      <c r="I47" s="7"/>
      <c r="J47" s="13">
        <f>SUM(I7:I39)</f>
        <v>14494000</v>
      </c>
    </row>
    <row r="48" spans="1:17" x14ac:dyDescent="0.25">
      <c r="A48" s="4"/>
      <c r="B48" s="16"/>
      <c r="C48" s="40"/>
      <c r="D48" s="17"/>
      <c r="E48" s="7"/>
      <c r="F48" s="40"/>
      <c r="G48" s="420" t="s">
        <v>31</v>
      </c>
      <c r="H48" s="420"/>
      <c r="I48" s="3" t="str">
        <f>IF(J48&gt;0,"SALDO",IF(J48&lt;0,"PIUTANG",IF(J48=0,"LUNAS")))</f>
        <v>PIUTANG</v>
      </c>
      <c r="J48" s="13">
        <f>J47-J46</f>
        <v>-1970223</v>
      </c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48:H48"/>
    <mergeCell ref="G42:H42"/>
    <mergeCell ref="G43:H43"/>
    <mergeCell ref="G44:H44"/>
    <mergeCell ref="G45:H45"/>
    <mergeCell ref="G46:H46"/>
    <mergeCell ref="G47:H4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0"/>
  <dimension ref="A1:P49"/>
  <sheetViews>
    <sheetView workbookViewId="0">
      <pane ySplit="7" topLeftCell="A26" activePane="bottomLeft" state="frozen"/>
      <selection pane="bottomLeft" activeCell="B33" sqref="B33"/>
    </sheetView>
  </sheetViews>
  <sheetFormatPr defaultRowHeight="15" x14ac:dyDescent="0.25"/>
  <cols>
    <col min="1" max="1" width="9.28515625" style="233" customWidth="1"/>
    <col min="2" max="2" width="11.85546875" style="233" bestFit="1" customWidth="1"/>
    <col min="3" max="3" width="7" style="222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1.140625" style="233" customWidth="1"/>
    <col min="8" max="8" width="11.7109375" style="219" customWidth="1"/>
    <col min="9" max="9" width="15.28515625" style="219" customWidth="1"/>
    <col min="10" max="10" width="22.7109375" style="233" customWidth="1"/>
    <col min="11" max="11" width="9.140625" style="219"/>
    <col min="12" max="16" width="11.5703125" style="219" bestFit="1" customWidth="1"/>
    <col min="17" max="16384" width="9.140625" style="233"/>
  </cols>
  <sheetData>
    <row r="1" spans="1:13" x14ac:dyDescent="0.25">
      <c r="A1" s="218" t="s">
        <v>0</v>
      </c>
      <c r="B1" s="218"/>
      <c r="C1" s="221" t="s">
        <v>183</v>
      </c>
      <c r="D1" s="218"/>
      <c r="E1" s="218"/>
      <c r="F1" s="414" t="s">
        <v>22</v>
      </c>
      <c r="G1" s="414"/>
      <c r="H1" s="414"/>
      <c r="I1" s="220"/>
      <c r="J1" s="218"/>
      <c r="L1" s="219">
        <f>SUM(D21:D22)</f>
        <v>929338</v>
      </c>
      <c r="M1" s="219">
        <f>D21-I2</f>
        <v>-980861</v>
      </c>
    </row>
    <row r="2" spans="1:13" x14ac:dyDescent="0.25">
      <c r="A2" s="218" t="s">
        <v>1</v>
      </c>
      <c r="B2" s="218"/>
      <c r="C2" s="221" t="s">
        <v>19</v>
      </c>
      <c r="D2" s="218"/>
      <c r="E2" s="218"/>
      <c r="F2" s="414" t="s">
        <v>21</v>
      </c>
      <c r="G2" s="414"/>
      <c r="H2" s="414"/>
      <c r="I2" s="220">
        <f>J43*-1</f>
        <v>1289561</v>
      </c>
      <c r="J2" s="218"/>
      <c r="L2" s="219">
        <f>SUM(G21:G22)</f>
        <v>188038</v>
      </c>
    </row>
    <row r="3" spans="1:13" x14ac:dyDescent="0.25">
      <c r="A3" s="218" t="s">
        <v>114</v>
      </c>
      <c r="B3" s="218"/>
      <c r="C3" s="221" t="s">
        <v>91</v>
      </c>
      <c r="D3" s="218"/>
      <c r="E3" s="218"/>
      <c r="F3" s="310" t="s">
        <v>116</v>
      </c>
      <c r="G3" s="310"/>
      <c r="H3" s="310" t="s">
        <v>130</v>
      </c>
      <c r="I3" s="278"/>
      <c r="J3" s="218"/>
      <c r="L3" s="219">
        <f>L1-L2</f>
        <v>741300</v>
      </c>
    </row>
    <row r="5" spans="1:13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</row>
    <row r="6" spans="1:13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55" t="s">
        <v>4</v>
      </c>
      <c r="I6" s="457" t="s">
        <v>5</v>
      </c>
      <c r="J6" s="429" t="s">
        <v>6</v>
      </c>
    </row>
    <row r="7" spans="1:13" x14ac:dyDescent="0.25">
      <c r="A7" s="451"/>
      <c r="B7" s="311" t="s">
        <v>7</v>
      </c>
      <c r="C7" s="313" t="s">
        <v>8</v>
      </c>
      <c r="D7" s="312" t="s">
        <v>9</v>
      </c>
      <c r="E7" s="311" t="s">
        <v>10</v>
      </c>
      <c r="F7" s="311" t="s">
        <v>8</v>
      </c>
      <c r="G7" s="312" t="s">
        <v>9</v>
      </c>
      <c r="H7" s="456"/>
      <c r="I7" s="458"/>
      <c r="J7" s="430"/>
    </row>
    <row r="8" spans="1:13" x14ac:dyDescent="0.25">
      <c r="A8" s="241">
        <v>43205</v>
      </c>
      <c r="B8" s="242">
        <v>180160357</v>
      </c>
      <c r="C8" s="247">
        <v>67</v>
      </c>
      <c r="D8" s="246">
        <v>6721050</v>
      </c>
      <c r="E8" s="244">
        <v>180042029</v>
      </c>
      <c r="F8" s="242">
        <v>20</v>
      </c>
      <c r="G8" s="246">
        <v>2055463</v>
      </c>
      <c r="H8" s="245"/>
      <c r="I8" s="245">
        <v>1850000</v>
      </c>
      <c r="J8" s="246" t="s">
        <v>17</v>
      </c>
    </row>
    <row r="9" spans="1:13" x14ac:dyDescent="0.25">
      <c r="A9" s="241">
        <v>43205</v>
      </c>
      <c r="B9" s="242">
        <v>180160392</v>
      </c>
      <c r="C9" s="247">
        <v>1</v>
      </c>
      <c r="D9" s="246">
        <v>97213</v>
      </c>
      <c r="E9" s="244"/>
      <c r="F9" s="242"/>
      <c r="G9" s="246"/>
      <c r="H9" s="245"/>
      <c r="I9" s="245">
        <v>2500000</v>
      </c>
      <c r="J9" s="246" t="s">
        <v>17</v>
      </c>
    </row>
    <row r="10" spans="1:13" x14ac:dyDescent="0.25">
      <c r="A10" s="241">
        <v>43207</v>
      </c>
      <c r="B10" s="242"/>
      <c r="C10" s="247"/>
      <c r="D10" s="246"/>
      <c r="E10" s="244"/>
      <c r="F10" s="242"/>
      <c r="G10" s="246"/>
      <c r="H10" s="245"/>
      <c r="I10" s="245">
        <v>250000</v>
      </c>
      <c r="J10" s="246" t="s">
        <v>17</v>
      </c>
    </row>
    <row r="11" spans="1:13" x14ac:dyDescent="0.25">
      <c r="A11" s="241">
        <v>43207</v>
      </c>
      <c r="B11" s="242"/>
      <c r="C11" s="247"/>
      <c r="D11" s="246"/>
      <c r="E11" s="244"/>
      <c r="F11" s="242"/>
      <c r="G11" s="246"/>
      <c r="H11" s="245"/>
      <c r="I11" s="245">
        <v>163000</v>
      </c>
      <c r="J11" s="246" t="s">
        <v>17</v>
      </c>
    </row>
    <row r="12" spans="1:13" x14ac:dyDescent="0.25">
      <c r="A12" s="241">
        <v>43215</v>
      </c>
      <c r="B12" s="242">
        <v>180161452</v>
      </c>
      <c r="C12" s="247">
        <v>63</v>
      </c>
      <c r="D12" s="246">
        <v>6738463</v>
      </c>
      <c r="E12" s="244">
        <v>180042308</v>
      </c>
      <c r="F12" s="242">
        <v>9</v>
      </c>
      <c r="G12" s="246">
        <v>957250</v>
      </c>
      <c r="H12" s="245"/>
      <c r="I12" s="245">
        <v>4550000</v>
      </c>
      <c r="J12" s="246" t="s">
        <v>17</v>
      </c>
    </row>
    <row r="13" spans="1:13" x14ac:dyDescent="0.25">
      <c r="A13" s="241">
        <v>43218</v>
      </c>
      <c r="B13" s="242"/>
      <c r="C13" s="247"/>
      <c r="D13" s="246"/>
      <c r="E13" s="244"/>
      <c r="F13" s="242"/>
      <c r="G13" s="246"/>
      <c r="H13" s="245"/>
      <c r="I13" s="245">
        <v>1150000</v>
      </c>
      <c r="J13" s="246" t="s">
        <v>17</v>
      </c>
    </row>
    <row r="14" spans="1:13" x14ac:dyDescent="0.25">
      <c r="A14" s="241">
        <v>43218</v>
      </c>
      <c r="B14" s="242"/>
      <c r="C14" s="247"/>
      <c r="D14" s="246"/>
      <c r="E14" s="244"/>
      <c r="F14" s="242"/>
      <c r="G14" s="246"/>
      <c r="H14" s="245"/>
      <c r="I14" s="245">
        <v>82000</v>
      </c>
      <c r="J14" s="246" t="s">
        <v>17</v>
      </c>
    </row>
    <row r="15" spans="1:13" x14ac:dyDescent="0.25">
      <c r="A15" s="241">
        <v>43226</v>
      </c>
      <c r="B15" s="242">
        <v>180162702</v>
      </c>
      <c r="C15" s="247">
        <v>58</v>
      </c>
      <c r="D15" s="246">
        <v>5856988</v>
      </c>
      <c r="E15" s="244">
        <v>180042631</v>
      </c>
      <c r="F15" s="242">
        <v>9</v>
      </c>
      <c r="G15" s="246">
        <v>984725</v>
      </c>
      <c r="H15" s="245"/>
      <c r="I15" s="245">
        <v>4873000</v>
      </c>
      <c r="J15" s="246" t="s">
        <v>17</v>
      </c>
    </row>
    <row r="16" spans="1:13" x14ac:dyDescent="0.25">
      <c r="A16" s="241">
        <v>43234</v>
      </c>
      <c r="B16" s="242">
        <v>180163698</v>
      </c>
      <c r="C16" s="247">
        <v>66</v>
      </c>
      <c r="D16" s="246">
        <v>6596888</v>
      </c>
      <c r="E16" s="244">
        <v>180042895</v>
      </c>
      <c r="F16" s="242">
        <v>7</v>
      </c>
      <c r="G16" s="246">
        <v>733425</v>
      </c>
      <c r="H16" s="245"/>
      <c r="I16" s="245">
        <v>5864000</v>
      </c>
      <c r="J16" s="246" t="s">
        <v>17</v>
      </c>
    </row>
    <row r="17" spans="1:12" x14ac:dyDescent="0.25">
      <c r="A17" s="241">
        <v>43245</v>
      </c>
      <c r="B17" s="242">
        <v>180165108</v>
      </c>
      <c r="C17" s="247">
        <v>45</v>
      </c>
      <c r="D17" s="246">
        <v>4792813</v>
      </c>
      <c r="E17" s="244">
        <v>180043277</v>
      </c>
      <c r="F17" s="242">
        <v>11</v>
      </c>
      <c r="G17" s="246">
        <v>1199188</v>
      </c>
      <c r="H17" s="245"/>
      <c r="I17" s="245">
        <v>3594000</v>
      </c>
      <c r="J17" s="246" t="s">
        <v>17</v>
      </c>
    </row>
    <row r="18" spans="1:12" x14ac:dyDescent="0.25">
      <c r="A18" s="241">
        <v>43256</v>
      </c>
      <c r="B18" s="242">
        <v>180166888</v>
      </c>
      <c r="C18" s="247">
        <v>49</v>
      </c>
      <c r="D18" s="246">
        <v>4933075</v>
      </c>
      <c r="E18" s="244">
        <v>180043678</v>
      </c>
      <c r="F18" s="242">
        <v>11</v>
      </c>
      <c r="G18" s="246">
        <v>1154650</v>
      </c>
      <c r="H18" s="245"/>
      <c r="I18" s="245">
        <v>3778000</v>
      </c>
      <c r="J18" s="246" t="s">
        <v>17</v>
      </c>
    </row>
    <row r="19" spans="1:12" x14ac:dyDescent="0.25">
      <c r="A19" s="241">
        <v>43287</v>
      </c>
      <c r="B19" s="242">
        <v>180168866</v>
      </c>
      <c r="C19" s="247">
        <v>32</v>
      </c>
      <c r="D19" s="246">
        <v>3065913</v>
      </c>
      <c r="E19" s="244">
        <v>180044161</v>
      </c>
      <c r="F19" s="242">
        <v>5</v>
      </c>
      <c r="G19" s="246">
        <v>494025</v>
      </c>
      <c r="H19" s="245"/>
      <c r="I19" s="245">
        <v>2572000</v>
      </c>
      <c r="J19" s="246" t="s">
        <v>17</v>
      </c>
    </row>
    <row r="20" spans="1:12" x14ac:dyDescent="0.25">
      <c r="A20" s="241">
        <v>43297</v>
      </c>
      <c r="B20" s="242">
        <v>180169797</v>
      </c>
      <c r="C20" s="247">
        <v>16</v>
      </c>
      <c r="D20" s="246">
        <v>1548488</v>
      </c>
      <c r="E20" s="244">
        <v>180044345</v>
      </c>
      <c r="F20" s="242">
        <v>9</v>
      </c>
      <c r="G20" s="246">
        <v>900288</v>
      </c>
      <c r="H20" s="245"/>
      <c r="I20" s="245">
        <v>648000</v>
      </c>
      <c r="J20" s="246" t="s">
        <v>17</v>
      </c>
    </row>
    <row r="21" spans="1:12" x14ac:dyDescent="0.25">
      <c r="A21" s="241">
        <v>43310</v>
      </c>
      <c r="B21" s="242">
        <v>180170913</v>
      </c>
      <c r="C21" s="247">
        <v>4</v>
      </c>
      <c r="D21" s="246">
        <v>308700</v>
      </c>
      <c r="E21" s="244">
        <v>180044571</v>
      </c>
      <c r="F21" s="242">
        <v>2</v>
      </c>
      <c r="G21" s="246">
        <v>188038</v>
      </c>
      <c r="H21" s="245"/>
      <c r="I21" s="245">
        <v>307000</v>
      </c>
      <c r="J21" s="246" t="s">
        <v>17</v>
      </c>
    </row>
    <row r="22" spans="1:12" x14ac:dyDescent="0.25">
      <c r="A22" s="241">
        <v>43331</v>
      </c>
      <c r="B22" s="242">
        <v>180172788</v>
      </c>
      <c r="C22" s="247">
        <v>8</v>
      </c>
      <c r="D22" s="246">
        <v>620638</v>
      </c>
      <c r="E22" s="244"/>
      <c r="F22" s="242"/>
      <c r="G22" s="246"/>
      <c r="H22" s="245"/>
      <c r="I22" s="245">
        <v>433000</v>
      </c>
      <c r="J22" s="246" t="s">
        <v>17</v>
      </c>
    </row>
    <row r="23" spans="1:12" x14ac:dyDescent="0.25">
      <c r="A23" s="241">
        <v>43437</v>
      </c>
      <c r="B23" s="242">
        <v>180180871</v>
      </c>
      <c r="C23" s="247">
        <v>11</v>
      </c>
      <c r="D23" s="246">
        <v>1158938</v>
      </c>
      <c r="E23" s="244"/>
      <c r="F23" s="242"/>
      <c r="G23" s="246"/>
      <c r="H23" s="245"/>
      <c r="I23" s="245">
        <v>1122500</v>
      </c>
      <c r="J23" s="246" t="s">
        <v>17</v>
      </c>
      <c r="L23" s="219">
        <f>D23-I23</f>
        <v>36438</v>
      </c>
    </row>
    <row r="24" spans="1:12" x14ac:dyDescent="0.25">
      <c r="A24" s="241">
        <v>43456</v>
      </c>
      <c r="B24" s="242">
        <v>180180892</v>
      </c>
      <c r="C24" s="247">
        <v>8</v>
      </c>
      <c r="D24" s="246">
        <v>738413</v>
      </c>
      <c r="E24" s="244"/>
      <c r="F24" s="242"/>
      <c r="G24" s="246"/>
      <c r="H24" s="245">
        <v>60000</v>
      </c>
      <c r="I24" s="245">
        <v>835000</v>
      </c>
      <c r="J24" s="246" t="s">
        <v>17</v>
      </c>
    </row>
    <row r="25" spans="1:12" x14ac:dyDescent="0.25">
      <c r="A25" s="241">
        <v>43473</v>
      </c>
      <c r="B25" s="242">
        <v>190182864</v>
      </c>
      <c r="C25" s="247">
        <v>7</v>
      </c>
      <c r="D25" s="246">
        <v>692300</v>
      </c>
      <c r="E25" s="244"/>
      <c r="F25" s="242"/>
      <c r="G25" s="246"/>
      <c r="H25" s="245">
        <v>66000</v>
      </c>
      <c r="I25" s="245"/>
      <c r="J25" s="246"/>
      <c r="L25" s="219">
        <f>D27+H27</f>
        <v>711838</v>
      </c>
    </row>
    <row r="26" spans="1:12" x14ac:dyDescent="0.25">
      <c r="A26" s="241">
        <v>43475</v>
      </c>
      <c r="B26" s="242"/>
      <c r="C26" s="247"/>
      <c r="D26" s="246"/>
      <c r="E26" s="244">
        <v>190046793</v>
      </c>
      <c r="F26" s="242">
        <v>2</v>
      </c>
      <c r="G26" s="246">
        <v>201075</v>
      </c>
      <c r="H26" s="245"/>
      <c r="I26" s="245">
        <v>557225</v>
      </c>
      <c r="J26" s="246" t="s">
        <v>17</v>
      </c>
    </row>
    <row r="27" spans="1:12" x14ac:dyDescent="0.25">
      <c r="A27" s="241">
        <v>43486</v>
      </c>
      <c r="B27" s="242">
        <v>190183495</v>
      </c>
      <c r="C27" s="247">
        <v>6</v>
      </c>
      <c r="D27" s="246">
        <v>568838</v>
      </c>
      <c r="E27" s="244"/>
      <c r="F27" s="242"/>
      <c r="G27" s="246"/>
      <c r="H27" s="245">
        <v>143000</v>
      </c>
      <c r="I27" s="245">
        <v>711838</v>
      </c>
      <c r="J27" s="246" t="s">
        <v>17</v>
      </c>
    </row>
    <row r="28" spans="1:12" x14ac:dyDescent="0.25">
      <c r="A28" s="241">
        <v>43503</v>
      </c>
      <c r="B28" s="242">
        <v>19000469</v>
      </c>
      <c r="C28" s="247">
        <v>11</v>
      </c>
      <c r="D28" s="246">
        <v>1087104</v>
      </c>
      <c r="E28" s="244"/>
      <c r="F28" s="242"/>
      <c r="G28" s="246"/>
      <c r="H28" s="245">
        <v>135000</v>
      </c>
      <c r="I28" s="245"/>
      <c r="J28" s="246"/>
    </row>
    <row r="29" spans="1:12" x14ac:dyDescent="0.25">
      <c r="A29" s="241">
        <v>43518</v>
      </c>
      <c r="B29" s="242">
        <v>19001312</v>
      </c>
      <c r="C29" s="247">
        <v>18</v>
      </c>
      <c r="D29" s="246">
        <v>1897564</v>
      </c>
      <c r="E29" s="244" t="s">
        <v>258</v>
      </c>
      <c r="F29" s="242">
        <v>7</v>
      </c>
      <c r="G29" s="246">
        <v>728780</v>
      </c>
      <c r="H29" s="245">
        <v>121000</v>
      </c>
      <c r="I29" s="245">
        <v>493324</v>
      </c>
      <c r="J29" s="246" t="s">
        <v>17</v>
      </c>
      <c r="L29" s="219">
        <f>SUM(D29:D30)+H29</f>
        <v>2193919</v>
      </c>
    </row>
    <row r="30" spans="1:12" x14ac:dyDescent="0.25">
      <c r="A30" s="241">
        <v>43530</v>
      </c>
      <c r="B30" s="242">
        <v>19002076</v>
      </c>
      <c r="C30" s="247">
        <v>2</v>
      </c>
      <c r="D30" s="246">
        <v>175355</v>
      </c>
      <c r="E30" s="244"/>
      <c r="F30" s="242"/>
      <c r="G30" s="246"/>
      <c r="H30" s="245"/>
      <c r="I30" s="245">
        <v>2018564</v>
      </c>
      <c r="J30" s="246" t="s">
        <v>17</v>
      </c>
    </row>
    <row r="31" spans="1:12" x14ac:dyDescent="0.25">
      <c r="A31" s="241">
        <v>43531</v>
      </c>
      <c r="B31" s="242">
        <v>19002143</v>
      </c>
      <c r="C31" s="247">
        <v>1</v>
      </c>
      <c r="D31" s="246">
        <v>155838</v>
      </c>
      <c r="E31" s="244"/>
      <c r="F31" s="242"/>
      <c r="G31" s="246"/>
      <c r="H31" s="245">
        <v>10000</v>
      </c>
      <c r="I31" s="245">
        <v>169838</v>
      </c>
      <c r="J31" s="246" t="s">
        <v>17</v>
      </c>
    </row>
    <row r="32" spans="1:12" x14ac:dyDescent="0.25">
      <c r="A32" s="241"/>
      <c r="B32" s="242"/>
      <c r="C32" s="247"/>
      <c r="D32" s="246"/>
      <c r="E32" s="244"/>
      <c r="F32" s="242"/>
      <c r="G32" s="246"/>
      <c r="H32" s="245"/>
      <c r="I32" s="245">
        <v>175355</v>
      </c>
      <c r="J32" s="246" t="s">
        <v>58</v>
      </c>
    </row>
    <row r="33" spans="1:16" x14ac:dyDescent="0.25">
      <c r="A33" s="98">
        <v>43535</v>
      </c>
      <c r="B33" s="99">
        <v>19002392</v>
      </c>
      <c r="C33" s="100">
        <v>10</v>
      </c>
      <c r="D33" s="34">
        <v>1219533</v>
      </c>
      <c r="E33" s="101"/>
      <c r="F33" s="99"/>
      <c r="G33" s="34"/>
      <c r="H33" s="102">
        <v>75000</v>
      </c>
      <c r="I33" s="102"/>
      <c r="J33" s="34"/>
    </row>
    <row r="34" spans="1:16" x14ac:dyDescent="0.25">
      <c r="A34" s="235"/>
      <c r="B34" s="234"/>
      <c r="C34" s="240"/>
      <c r="D34" s="236"/>
      <c r="E34" s="237"/>
      <c r="F34" s="234"/>
      <c r="G34" s="236"/>
      <c r="H34" s="239"/>
      <c r="I34" s="239"/>
      <c r="J34" s="236"/>
    </row>
    <row r="35" spans="1:16" x14ac:dyDescent="0.25">
      <c r="A35" s="235"/>
      <c r="B35" s="223" t="s">
        <v>11</v>
      </c>
      <c r="C35" s="232">
        <f>SUM(C8:C34)</f>
        <v>483</v>
      </c>
      <c r="D35" s="224"/>
      <c r="E35" s="223" t="s">
        <v>11</v>
      </c>
      <c r="F35" s="223">
        <f>SUM(F8:F34)</f>
        <v>92</v>
      </c>
      <c r="G35" s="224">
        <f>SUM(G8:G34)</f>
        <v>9596907</v>
      </c>
      <c r="H35" s="239"/>
      <c r="I35" s="239"/>
      <c r="J35" s="236"/>
    </row>
    <row r="36" spans="1:16" x14ac:dyDescent="0.25">
      <c r="A36" s="235"/>
      <c r="B36" s="223"/>
      <c r="C36" s="232"/>
      <c r="D36" s="224"/>
      <c r="E36" s="237"/>
      <c r="F36" s="234"/>
      <c r="G36" s="236"/>
      <c r="H36" s="239"/>
      <c r="I36" s="239"/>
      <c r="J36" s="236"/>
    </row>
    <row r="37" spans="1:16" x14ac:dyDescent="0.25">
      <c r="A37" s="225"/>
      <c r="B37" s="226"/>
      <c r="C37" s="240"/>
      <c r="D37" s="236"/>
      <c r="E37" s="223"/>
      <c r="F37" s="234"/>
      <c r="G37" s="420" t="s">
        <v>12</v>
      </c>
      <c r="H37" s="420"/>
      <c r="I37" s="239"/>
      <c r="J37" s="227">
        <f>SUM(D8:D34)</f>
        <v>48974112</v>
      </c>
    </row>
    <row r="38" spans="1:16" x14ac:dyDescent="0.25">
      <c r="A38" s="235"/>
      <c r="B38" s="234"/>
      <c r="C38" s="240"/>
      <c r="D38" s="236"/>
      <c r="E38" s="223"/>
      <c r="F38" s="234"/>
      <c r="G38" s="420" t="s">
        <v>13</v>
      </c>
      <c r="H38" s="420"/>
      <c r="I38" s="239"/>
      <c r="J38" s="227">
        <f>SUM(G8:G34)</f>
        <v>9596907</v>
      </c>
    </row>
    <row r="39" spans="1:16" x14ac:dyDescent="0.25">
      <c r="A39" s="228"/>
      <c r="B39" s="237"/>
      <c r="C39" s="240"/>
      <c r="D39" s="236"/>
      <c r="E39" s="237"/>
      <c r="F39" s="234"/>
      <c r="G39" s="420" t="s">
        <v>14</v>
      </c>
      <c r="H39" s="420"/>
      <c r="I39" s="41"/>
      <c r="J39" s="229">
        <f>J37-J38</f>
        <v>39377205</v>
      </c>
    </row>
    <row r="40" spans="1:16" x14ac:dyDescent="0.25">
      <c r="A40" s="235"/>
      <c r="B40" s="230"/>
      <c r="C40" s="240"/>
      <c r="D40" s="231"/>
      <c r="E40" s="237"/>
      <c r="F40" s="223"/>
      <c r="G40" s="420" t="s">
        <v>15</v>
      </c>
      <c r="H40" s="420"/>
      <c r="I40" s="239"/>
      <c r="J40" s="227">
        <f>SUM(H8:H36)</f>
        <v>610000</v>
      </c>
    </row>
    <row r="41" spans="1:16" x14ac:dyDescent="0.25">
      <c r="A41" s="235"/>
      <c r="B41" s="230"/>
      <c r="C41" s="240"/>
      <c r="D41" s="231"/>
      <c r="E41" s="237"/>
      <c r="F41" s="223"/>
      <c r="G41" s="420" t="s">
        <v>16</v>
      </c>
      <c r="H41" s="420"/>
      <c r="I41" s="239"/>
      <c r="J41" s="227">
        <f>J39+J40</f>
        <v>39987205</v>
      </c>
    </row>
    <row r="42" spans="1:16" x14ac:dyDescent="0.25">
      <c r="A42" s="235"/>
      <c r="B42" s="230"/>
      <c r="C42" s="240"/>
      <c r="D42" s="231"/>
      <c r="E42" s="237"/>
      <c r="F42" s="234"/>
      <c r="G42" s="420" t="s">
        <v>5</v>
      </c>
      <c r="H42" s="420"/>
      <c r="I42" s="239"/>
      <c r="J42" s="227">
        <f>SUM(I8:I36)</f>
        <v>38697644</v>
      </c>
    </row>
    <row r="43" spans="1:16" x14ac:dyDescent="0.25">
      <c r="A43" s="235"/>
      <c r="B43" s="230"/>
      <c r="C43" s="240"/>
      <c r="D43" s="231"/>
      <c r="E43" s="237"/>
      <c r="F43" s="234"/>
      <c r="G43" s="420" t="s">
        <v>31</v>
      </c>
      <c r="H43" s="420"/>
      <c r="I43" s="240" t="str">
        <f>IF(J43&gt;0,"SALDO",IF(J43&lt;0,"PIUTANG",IF(J43=0,"LUNAS")))</f>
        <v>PIUTANG</v>
      </c>
      <c r="J43" s="227">
        <f>J42-J41</f>
        <v>-1289561</v>
      </c>
    </row>
    <row r="44" spans="1:16" x14ac:dyDescent="0.25">
      <c r="F44" s="219"/>
      <c r="G44" s="219"/>
      <c r="J44" s="219"/>
    </row>
    <row r="45" spans="1:16" x14ac:dyDescent="0.25">
      <c r="C45" s="219"/>
      <c r="D45" s="219"/>
      <c r="F45" s="219"/>
      <c r="G45" s="219"/>
      <c r="J45" s="219"/>
      <c r="L45" s="233"/>
      <c r="M45" s="233"/>
      <c r="N45" s="233"/>
      <c r="O45" s="233"/>
      <c r="P45" s="233"/>
    </row>
    <row r="46" spans="1:16" x14ac:dyDescent="0.25">
      <c r="C46" s="219"/>
      <c r="D46" s="219"/>
      <c r="F46" s="219"/>
      <c r="G46" s="219"/>
      <c r="J46" s="219"/>
      <c r="L46" s="233"/>
      <c r="M46" s="233"/>
      <c r="N46" s="233"/>
      <c r="O46" s="233"/>
      <c r="P46" s="233"/>
    </row>
    <row r="47" spans="1:16" x14ac:dyDescent="0.25">
      <c r="C47" s="219"/>
      <c r="D47" s="219"/>
      <c r="F47" s="219"/>
      <c r="G47" s="219"/>
      <c r="J47" s="219"/>
      <c r="L47" s="233"/>
      <c r="M47" s="233"/>
      <c r="N47" s="233"/>
      <c r="O47" s="233"/>
      <c r="P47" s="233"/>
    </row>
    <row r="48" spans="1:16" x14ac:dyDescent="0.25">
      <c r="C48" s="219"/>
      <c r="D48" s="219"/>
      <c r="F48" s="219"/>
      <c r="G48" s="219"/>
      <c r="J48" s="219"/>
      <c r="L48" s="233"/>
      <c r="M48" s="233"/>
      <c r="N48" s="233"/>
      <c r="O48" s="233"/>
      <c r="P48" s="233"/>
    </row>
    <row r="49" spans="3:16" x14ac:dyDescent="0.25">
      <c r="C49" s="219"/>
      <c r="D49" s="219"/>
      <c r="L49" s="233"/>
      <c r="M49" s="233"/>
      <c r="N49" s="233"/>
      <c r="O49" s="233"/>
      <c r="P49" s="233"/>
    </row>
  </sheetData>
  <mergeCells count="15">
    <mergeCell ref="G43:H43"/>
    <mergeCell ref="G37:H37"/>
    <mergeCell ref="G38:H38"/>
    <mergeCell ref="G39:H39"/>
    <mergeCell ref="G40:H40"/>
    <mergeCell ref="G41:H41"/>
    <mergeCell ref="G42:H42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O52"/>
  <sheetViews>
    <sheetView workbookViewId="0">
      <pane ySplit="7" topLeftCell="A32" activePane="bottomLeft" state="frozen"/>
      <selection pane="bottomLeft" activeCell="G40" sqref="G40"/>
    </sheetView>
  </sheetViews>
  <sheetFormatPr defaultRowHeight="15" x14ac:dyDescent="0.25"/>
  <cols>
    <col min="1" max="1" width="9.8554687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56" bestFit="1" customWidth="1"/>
    <col min="7" max="7" width="11.140625" customWidth="1"/>
    <col min="8" max="8" width="11.7109375" style="219" customWidth="1"/>
    <col min="9" max="9" width="15.28515625" style="37" customWidth="1"/>
    <col min="10" max="10" width="18.42578125" customWidth="1"/>
    <col min="12" max="13" width="10.5703125" bestFit="1" customWidth="1"/>
    <col min="15" max="15" width="10.5703125" bestFit="1" customWidth="1"/>
  </cols>
  <sheetData>
    <row r="1" spans="1:15" x14ac:dyDescent="0.25">
      <c r="A1" s="20" t="s">
        <v>0</v>
      </c>
      <c r="B1" s="20"/>
      <c r="C1" s="28" t="s">
        <v>44</v>
      </c>
      <c r="D1" s="20"/>
      <c r="E1" s="20"/>
      <c r="F1" s="414" t="s">
        <v>22</v>
      </c>
      <c r="G1" s="414"/>
      <c r="H1" s="414"/>
      <c r="I1" s="38" t="s">
        <v>75</v>
      </c>
      <c r="J1" s="20"/>
    </row>
    <row r="2" spans="1:15" x14ac:dyDescent="0.25">
      <c r="A2" s="20" t="s">
        <v>1</v>
      </c>
      <c r="B2" s="20"/>
      <c r="C2" s="28" t="s">
        <v>45</v>
      </c>
      <c r="D2" s="20"/>
      <c r="E2" s="20"/>
      <c r="F2" s="414" t="s">
        <v>21</v>
      </c>
      <c r="G2" s="414"/>
      <c r="H2" s="414"/>
      <c r="I2" s="38">
        <f>J52*-1</f>
        <v>3266276</v>
      </c>
      <c r="J2" s="20"/>
    </row>
    <row r="3" spans="1:15" s="233" customFormat="1" x14ac:dyDescent="0.25">
      <c r="A3" s="218" t="s">
        <v>114</v>
      </c>
      <c r="B3" s="218"/>
      <c r="C3" s="28" t="s">
        <v>177</v>
      </c>
      <c r="D3" s="218"/>
      <c r="E3" s="218"/>
      <c r="F3" s="265"/>
      <c r="G3" s="265"/>
      <c r="H3" s="221"/>
      <c r="I3" s="220"/>
      <c r="J3" s="218"/>
    </row>
    <row r="5" spans="1:15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</row>
    <row r="6" spans="1:15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55" t="s">
        <v>4</v>
      </c>
      <c r="I6" s="457" t="s">
        <v>5</v>
      </c>
      <c r="J6" s="429" t="s">
        <v>6</v>
      </c>
    </row>
    <row r="7" spans="1:15" x14ac:dyDescent="0.25">
      <c r="A7" s="451"/>
      <c r="B7" s="1" t="s">
        <v>7</v>
      </c>
      <c r="C7" s="24" t="s">
        <v>8</v>
      </c>
      <c r="D7" s="2" t="s">
        <v>9</v>
      </c>
      <c r="E7" s="1" t="s">
        <v>10</v>
      </c>
      <c r="F7" s="54" t="s">
        <v>8</v>
      </c>
      <c r="G7" s="2" t="s">
        <v>9</v>
      </c>
      <c r="H7" s="456"/>
      <c r="I7" s="458"/>
      <c r="J7" s="430"/>
    </row>
    <row r="8" spans="1:15" x14ac:dyDescent="0.25">
      <c r="A8" s="43">
        <v>42490</v>
      </c>
      <c r="B8" s="89">
        <v>160081079</v>
      </c>
      <c r="C8" s="89">
        <v>40</v>
      </c>
      <c r="D8" s="90">
        <v>4270088</v>
      </c>
      <c r="E8" s="242">
        <v>160021973</v>
      </c>
      <c r="F8" s="46">
        <v>4</v>
      </c>
      <c r="G8" s="47">
        <v>394188</v>
      </c>
      <c r="H8" s="245"/>
      <c r="I8" s="49">
        <v>2000000</v>
      </c>
      <c r="J8" s="50" t="s">
        <v>43</v>
      </c>
    </row>
    <row r="9" spans="1:15" x14ac:dyDescent="0.25">
      <c r="A9" s="43"/>
      <c r="B9" s="89"/>
      <c r="C9" s="89"/>
      <c r="D9" s="90"/>
      <c r="E9" s="46"/>
      <c r="F9" s="46"/>
      <c r="G9" s="50"/>
      <c r="H9" s="245"/>
      <c r="I9" s="49">
        <f>1400000+200000+250000+50000</f>
        <v>1900000</v>
      </c>
      <c r="J9" s="50" t="s">
        <v>17</v>
      </c>
    </row>
    <row r="10" spans="1:15" x14ac:dyDescent="0.25">
      <c r="A10" s="43">
        <v>42501</v>
      </c>
      <c r="B10" s="89">
        <v>160082536</v>
      </c>
      <c r="C10" s="89">
        <v>65</v>
      </c>
      <c r="D10" s="90">
        <v>6642650</v>
      </c>
      <c r="E10" s="46">
        <v>160022363</v>
      </c>
      <c r="F10" s="46">
        <v>16</v>
      </c>
      <c r="G10" s="50">
        <v>1729088</v>
      </c>
      <c r="H10" s="245"/>
      <c r="I10" s="49">
        <v>2500000</v>
      </c>
      <c r="J10" s="50" t="s">
        <v>43</v>
      </c>
      <c r="M10" s="18"/>
      <c r="O10" s="18"/>
    </row>
    <row r="11" spans="1:15" x14ac:dyDescent="0.25">
      <c r="A11" s="43"/>
      <c r="B11" s="46"/>
      <c r="C11" s="87"/>
      <c r="D11" s="50"/>
      <c r="E11" s="46"/>
      <c r="F11" s="46"/>
      <c r="G11" s="47"/>
      <c r="H11" s="245"/>
      <c r="I11" s="49">
        <v>2400000</v>
      </c>
      <c r="J11" s="50" t="s">
        <v>17</v>
      </c>
    </row>
    <row r="12" spans="1:15" x14ac:dyDescent="0.25">
      <c r="A12" s="43">
        <v>42511</v>
      </c>
      <c r="B12" s="46">
        <v>160083952</v>
      </c>
      <c r="C12" s="88">
        <v>72</v>
      </c>
      <c r="D12" s="246">
        <v>7052325</v>
      </c>
      <c r="E12" s="46">
        <v>160022785</v>
      </c>
      <c r="F12" s="86">
        <v>10</v>
      </c>
      <c r="G12" s="47">
        <v>1046238</v>
      </c>
      <c r="H12" s="245"/>
      <c r="I12" s="49">
        <v>2500000</v>
      </c>
      <c r="J12" s="108" t="s">
        <v>43</v>
      </c>
      <c r="M12" s="18"/>
    </row>
    <row r="13" spans="1:15" x14ac:dyDescent="0.25">
      <c r="A13" s="43"/>
      <c r="B13" s="46"/>
      <c r="C13" s="88"/>
      <c r="D13" s="50"/>
      <c r="E13" s="46"/>
      <c r="F13" s="86"/>
      <c r="G13" s="47"/>
      <c r="H13" s="245"/>
      <c r="I13" s="49">
        <v>3510000</v>
      </c>
      <c r="J13" s="50" t="s">
        <v>17</v>
      </c>
      <c r="L13" s="18">
        <f>D17+D18</f>
        <v>7427613</v>
      </c>
    </row>
    <row r="14" spans="1:15" x14ac:dyDescent="0.25">
      <c r="A14" s="43">
        <v>42531</v>
      </c>
      <c r="B14" s="46">
        <v>160086869</v>
      </c>
      <c r="C14" s="88">
        <v>157</v>
      </c>
      <c r="D14" s="50">
        <v>14737275</v>
      </c>
      <c r="E14" s="46">
        <v>160023583</v>
      </c>
      <c r="F14" s="86">
        <v>19</v>
      </c>
      <c r="G14" s="50">
        <v>1840300</v>
      </c>
      <c r="H14" s="245"/>
      <c r="I14" s="49">
        <v>5000000</v>
      </c>
      <c r="J14" s="50" t="s">
        <v>17</v>
      </c>
      <c r="L14" s="18">
        <f>L13+H18-I17-I18</f>
        <v>4007613</v>
      </c>
    </row>
    <row r="15" spans="1:15" x14ac:dyDescent="0.25">
      <c r="A15" s="43"/>
      <c r="B15" s="46"/>
      <c r="C15" s="88"/>
      <c r="D15" s="50"/>
      <c r="E15" s="46">
        <v>160024227</v>
      </c>
      <c r="F15" s="86">
        <v>35</v>
      </c>
      <c r="G15" s="50">
        <v>3394650</v>
      </c>
      <c r="H15" s="245"/>
      <c r="I15" s="49">
        <v>3000000</v>
      </c>
      <c r="J15" s="50" t="s">
        <v>17</v>
      </c>
    </row>
    <row r="16" spans="1:15" x14ac:dyDescent="0.25">
      <c r="A16" s="43"/>
      <c r="B16" s="46"/>
      <c r="C16" s="88"/>
      <c r="D16" s="50"/>
      <c r="E16" s="46"/>
      <c r="F16" s="86"/>
      <c r="G16" s="50"/>
      <c r="H16" s="245"/>
      <c r="I16" s="49">
        <v>1488000</v>
      </c>
      <c r="J16" s="50" t="s">
        <v>43</v>
      </c>
    </row>
    <row r="17" spans="1:13" x14ac:dyDescent="0.25">
      <c r="A17" s="43">
        <v>42543</v>
      </c>
      <c r="B17" s="46">
        <v>160089125</v>
      </c>
      <c r="C17" s="88">
        <v>66</v>
      </c>
      <c r="D17" s="50">
        <v>6245750</v>
      </c>
      <c r="E17" s="46"/>
      <c r="F17" s="86"/>
      <c r="G17" s="50"/>
      <c r="H17" s="245"/>
      <c r="I17" s="49">
        <v>1000000</v>
      </c>
      <c r="J17" s="50" t="s">
        <v>43</v>
      </c>
      <c r="L17" s="18"/>
    </row>
    <row r="18" spans="1:13" x14ac:dyDescent="0.25">
      <c r="A18" s="43">
        <v>42552</v>
      </c>
      <c r="B18" s="46">
        <v>160090979</v>
      </c>
      <c r="C18" s="88">
        <v>10</v>
      </c>
      <c r="D18" s="50">
        <v>1181863</v>
      </c>
      <c r="E18" s="46"/>
      <c r="F18" s="86"/>
      <c r="G18" s="50"/>
      <c r="H18" s="245">
        <v>80000</v>
      </c>
      <c r="I18" s="49">
        <v>2500000</v>
      </c>
      <c r="J18" s="50" t="s">
        <v>17</v>
      </c>
    </row>
    <row r="19" spans="1:13" x14ac:dyDescent="0.25">
      <c r="A19" s="43">
        <v>42581</v>
      </c>
      <c r="B19" s="46">
        <v>160092409</v>
      </c>
      <c r="C19" s="88">
        <v>44</v>
      </c>
      <c r="D19" s="50">
        <v>4188975</v>
      </c>
      <c r="E19" s="46">
        <v>160025161</v>
      </c>
      <c r="F19" s="86">
        <v>20</v>
      </c>
      <c r="G19" s="50">
        <v>2144188</v>
      </c>
      <c r="H19" s="245"/>
      <c r="I19" s="49">
        <v>1863500</v>
      </c>
      <c r="J19" s="50" t="s">
        <v>43</v>
      </c>
    </row>
    <row r="20" spans="1:13" x14ac:dyDescent="0.25">
      <c r="A20" s="43">
        <v>42581</v>
      </c>
      <c r="B20" s="46">
        <v>160092419</v>
      </c>
      <c r="C20" s="88">
        <v>1</v>
      </c>
      <c r="D20" s="50">
        <v>97388</v>
      </c>
      <c r="E20" s="46"/>
      <c r="F20" s="86"/>
      <c r="G20" s="50"/>
      <c r="H20" s="245"/>
      <c r="I20" s="49">
        <v>1000000</v>
      </c>
      <c r="J20" s="50" t="s">
        <v>43</v>
      </c>
    </row>
    <row r="21" spans="1:13" x14ac:dyDescent="0.25">
      <c r="A21" s="43">
        <v>42596</v>
      </c>
      <c r="B21" s="46">
        <v>160093837</v>
      </c>
      <c r="C21" s="88">
        <v>24</v>
      </c>
      <c r="D21" s="50">
        <v>2384550</v>
      </c>
      <c r="E21" s="46">
        <v>160025479</v>
      </c>
      <c r="F21" s="86">
        <v>15</v>
      </c>
      <c r="G21" s="50">
        <v>1460813</v>
      </c>
      <c r="H21" s="245"/>
      <c r="I21" s="49">
        <v>1825400</v>
      </c>
      <c r="J21" s="50" t="s">
        <v>43</v>
      </c>
    </row>
    <row r="22" spans="1:13" x14ac:dyDescent="0.25">
      <c r="A22" s="43">
        <v>42596</v>
      </c>
      <c r="B22" s="46">
        <v>160093867</v>
      </c>
      <c r="C22" s="88">
        <v>2</v>
      </c>
      <c r="D22" s="50">
        <v>283675</v>
      </c>
      <c r="E22" s="46"/>
      <c r="F22" s="86"/>
      <c r="G22" s="50"/>
      <c r="H22" s="245"/>
      <c r="I22" s="49"/>
      <c r="J22" s="50"/>
    </row>
    <row r="23" spans="1:13" x14ac:dyDescent="0.25">
      <c r="A23" s="43">
        <v>42607</v>
      </c>
      <c r="B23" s="46">
        <v>160094880</v>
      </c>
      <c r="C23" s="88">
        <v>28</v>
      </c>
      <c r="D23" s="246">
        <v>3114913</v>
      </c>
      <c r="E23" s="46">
        <v>160025737</v>
      </c>
      <c r="F23" s="86">
        <v>5</v>
      </c>
      <c r="G23" s="50">
        <v>495075</v>
      </c>
      <c r="H23" s="245"/>
      <c r="I23" s="49">
        <v>2000000</v>
      </c>
      <c r="J23" s="50" t="s">
        <v>43</v>
      </c>
    </row>
    <row r="24" spans="1:13" x14ac:dyDescent="0.25">
      <c r="A24" s="43">
        <v>42615</v>
      </c>
      <c r="B24" s="46">
        <v>160095690</v>
      </c>
      <c r="C24" s="88">
        <v>31</v>
      </c>
      <c r="D24" s="50">
        <v>3593888</v>
      </c>
      <c r="E24" s="46">
        <v>160025937</v>
      </c>
      <c r="F24" s="86">
        <v>6</v>
      </c>
      <c r="G24" s="50">
        <v>743838</v>
      </c>
      <c r="H24" s="245"/>
      <c r="I24" s="49"/>
      <c r="J24" s="50"/>
    </row>
    <row r="25" spans="1:13" x14ac:dyDescent="0.25">
      <c r="A25" s="43">
        <v>42621</v>
      </c>
      <c r="B25" s="46">
        <v>160096363</v>
      </c>
      <c r="C25" s="88">
        <v>2</v>
      </c>
      <c r="D25" s="50">
        <v>207113</v>
      </c>
      <c r="E25" s="46"/>
      <c r="F25" s="86"/>
      <c r="G25" s="50"/>
      <c r="H25" s="245"/>
      <c r="I25" s="49">
        <v>2000000</v>
      </c>
      <c r="J25" s="50" t="s">
        <v>43</v>
      </c>
    </row>
    <row r="26" spans="1:13" x14ac:dyDescent="0.25">
      <c r="A26" s="43">
        <v>42627</v>
      </c>
      <c r="B26" s="46">
        <v>160096865</v>
      </c>
      <c r="C26" s="88">
        <v>29</v>
      </c>
      <c r="D26" s="50">
        <v>2809275</v>
      </c>
      <c r="E26" s="46"/>
      <c r="F26" s="86"/>
      <c r="G26" s="50"/>
      <c r="H26" s="245">
        <v>75000</v>
      </c>
      <c r="I26" s="49">
        <v>2600000</v>
      </c>
      <c r="J26" s="50" t="s">
        <v>17</v>
      </c>
    </row>
    <row r="27" spans="1:13" x14ac:dyDescent="0.25">
      <c r="A27" s="241">
        <v>42637</v>
      </c>
      <c r="B27" s="242">
        <v>160097892</v>
      </c>
      <c r="C27" s="129">
        <v>35</v>
      </c>
      <c r="D27" s="246">
        <v>3699588</v>
      </c>
      <c r="E27" s="244">
        <v>160026495</v>
      </c>
      <c r="F27" s="242">
        <v>14</v>
      </c>
      <c r="G27" s="246">
        <v>1488288</v>
      </c>
      <c r="H27" s="245"/>
      <c r="I27" s="245">
        <v>2000000</v>
      </c>
      <c r="J27" s="246" t="s">
        <v>43</v>
      </c>
    </row>
    <row r="28" spans="1:13" x14ac:dyDescent="0.25">
      <c r="A28" s="241">
        <v>42647</v>
      </c>
      <c r="B28" s="242">
        <v>160098968</v>
      </c>
      <c r="C28" s="129">
        <v>44</v>
      </c>
      <c r="D28" s="246">
        <v>4304563</v>
      </c>
      <c r="E28" s="244">
        <v>160026739</v>
      </c>
      <c r="F28" s="242">
        <v>14</v>
      </c>
      <c r="G28" s="246">
        <v>1681925</v>
      </c>
      <c r="H28" s="245"/>
      <c r="I28" s="245">
        <v>2000000</v>
      </c>
      <c r="J28" s="246" t="s">
        <v>43</v>
      </c>
    </row>
    <row r="29" spans="1:13" x14ac:dyDescent="0.25">
      <c r="A29" s="4">
        <v>42667</v>
      </c>
      <c r="B29" s="3">
        <v>160101148</v>
      </c>
      <c r="C29" s="26">
        <v>21</v>
      </c>
      <c r="D29" s="6">
        <v>2347100</v>
      </c>
      <c r="E29" s="244">
        <v>160027198</v>
      </c>
      <c r="F29" s="242">
        <v>6</v>
      </c>
      <c r="G29" s="246">
        <v>589488</v>
      </c>
      <c r="H29" s="245"/>
      <c r="I29" s="245">
        <v>1500000</v>
      </c>
      <c r="J29" s="246" t="s">
        <v>43</v>
      </c>
      <c r="M29" s="18"/>
    </row>
    <row r="30" spans="1:13" x14ac:dyDescent="0.25">
      <c r="A30" s="4">
        <v>42684</v>
      </c>
      <c r="B30" s="3">
        <v>160102880</v>
      </c>
      <c r="C30" s="26">
        <v>17</v>
      </c>
      <c r="D30" s="6">
        <v>1666613</v>
      </c>
      <c r="E30" s="244">
        <v>160027619</v>
      </c>
      <c r="F30" s="242">
        <v>10</v>
      </c>
      <c r="G30" s="246">
        <v>1130325</v>
      </c>
      <c r="H30" s="245"/>
      <c r="I30" s="245">
        <v>1000000</v>
      </c>
      <c r="J30" s="246" t="s">
        <v>43</v>
      </c>
      <c r="L30" s="18"/>
      <c r="M30" s="18"/>
    </row>
    <row r="31" spans="1:13" s="233" customFormat="1" x14ac:dyDescent="0.25">
      <c r="A31" s="235">
        <v>42704</v>
      </c>
      <c r="B31" s="234">
        <v>160104995</v>
      </c>
      <c r="C31" s="26">
        <v>3</v>
      </c>
      <c r="D31" s="236">
        <v>283238</v>
      </c>
      <c r="E31" s="244">
        <v>160028135</v>
      </c>
      <c r="F31" s="242">
        <v>6</v>
      </c>
      <c r="G31" s="246">
        <v>630350</v>
      </c>
      <c r="H31" s="245"/>
      <c r="I31" s="245"/>
      <c r="J31" s="246"/>
      <c r="L31" s="238"/>
      <c r="M31" s="238"/>
    </row>
    <row r="32" spans="1:13" s="233" customFormat="1" x14ac:dyDescent="0.25">
      <c r="A32" s="235">
        <v>42724</v>
      </c>
      <c r="B32" s="234">
        <v>160106990</v>
      </c>
      <c r="C32" s="26">
        <v>16</v>
      </c>
      <c r="D32" s="236">
        <v>1760938</v>
      </c>
      <c r="E32" s="237">
        <v>160028559</v>
      </c>
      <c r="F32" s="234">
        <v>4</v>
      </c>
      <c r="G32" s="236">
        <v>422188</v>
      </c>
      <c r="H32" s="245"/>
      <c r="I32" s="245">
        <v>2000000</v>
      </c>
      <c r="J32" s="246" t="s">
        <v>43</v>
      </c>
      <c r="L32" s="238"/>
      <c r="M32" s="238"/>
    </row>
    <row r="33" spans="1:12" x14ac:dyDescent="0.25">
      <c r="A33" s="4">
        <v>42762</v>
      </c>
      <c r="B33" s="3"/>
      <c r="C33" s="26"/>
      <c r="D33" s="6"/>
      <c r="E33" s="7">
        <v>170029242</v>
      </c>
      <c r="F33" s="3">
        <v>3</v>
      </c>
      <c r="G33" s="6">
        <v>301350</v>
      </c>
      <c r="H33" s="245"/>
      <c r="I33" s="245">
        <v>200000</v>
      </c>
      <c r="J33" s="246" t="s">
        <v>17</v>
      </c>
      <c r="L33" s="18"/>
    </row>
    <row r="34" spans="1:12" s="233" customFormat="1" x14ac:dyDescent="0.25">
      <c r="A34" s="241">
        <v>42977</v>
      </c>
      <c r="B34" s="242">
        <v>170138761</v>
      </c>
      <c r="C34" s="129">
        <v>8</v>
      </c>
      <c r="D34" s="246">
        <v>932400</v>
      </c>
      <c r="E34" s="244"/>
      <c r="F34" s="242"/>
      <c r="G34" s="246"/>
      <c r="H34" s="245">
        <v>80000</v>
      </c>
      <c r="I34" s="245">
        <v>1050000</v>
      </c>
      <c r="J34" s="246" t="s">
        <v>17</v>
      </c>
      <c r="L34" s="238"/>
    </row>
    <row r="35" spans="1:12" s="233" customFormat="1" x14ac:dyDescent="0.25">
      <c r="A35" s="241"/>
      <c r="B35" s="242"/>
      <c r="C35" s="129"/>
      <c r="D35" s="246"/>
      <c r="E35" s="244"/>
      <c r="F35" s="242"/>
      <c r="G35" s="246"/>
      <c r="H35" s="245"/>
      <c r="I35" s="245">
        <v>116550</v>
      </c>
      <c r="J35" s="246" t="s">
        <v>169</v>
      </c>
      <c r="L35" s="238"/>
    </row>
    <row r="36" spans="1:12" s="233" customFormat="1" x14ac:dyDescent="0.25">
      <c r="A36" s="241">
        <v>42986</v>
      </c>
      <c r="B36" s="242">
        <v>170139608</v>
      </c>
      <c r="C36" s="129">
        <v>8</v>
      </c>
      <c r="D36" s="246">
        <v>1024500</v>
      </c>
      <c r="E36" s="244"/>
      <c r="F36" s="242"/>
      <c r="G36" s="246"/>
      <c r="H36" s="245">
        <v>75000</v>
      </c>
      <c r="I36" s="245">
        <v>1200000</v>
      </c>
      <c r="J36" s="246" t="s">
        <v>17</v>
      </c>
      <c r="L36" s="238"/>
    </row>
    <row r="37" spans="1:12" s="233" customFormat="1" x14ac:dyDescent="0.25">
      <c r="A37" s="241"/>
      <c r="B37" s="242"/>
      <c r="C37" s="129"/>
      <c r="D37" s="246"/>
      <c r="E37" s="244"/>
      <c r="F37" s="242"/>
      <c r="G37" s="246"/>
      <c r="H37" s="245"/>
      <c r="I37" s="245">
        <f>D36*12.5/100</f>
        <v>128062.5</v>
      </c>
      <c r="J37" s="246" t="s">
        <v>170</v>
      </c>
      <c r="L37" s="238"/>
    </row>
    <row r="38" spans="1:12" s="233" customFormat="1" x14ac:dyDescent="0.25">
      <c r="A38" s="241">
        <v>43007</v>
      </c>
      <c r="B38" s="242">
        <v>170141701</v>
      </c>
      <c r="C38" s="129">
        <v>7</v>
      </c>
      <c r="D38" s="246">
        <v>715900</v>
      </c>
      <c r="E38" s="244"/>
      <c r="F38" s="242"/>
      <c r="G38" s="246"/>
      <c r="H38" s="245">
        <v>75000</v>
      </c>
      <c r="I38" s="245">
        <v>800000</v>
      </c>
      <c r="J38" s="246" t="s">
        <v>17</v>
      </c>
      <c r="L38" s="238"/>
    </row>
    <row r="39" spans="1:12" s="233" customFormat="1" x14ac:dyDescent="0.25">
      <c r="A39" s="235"/>
      <c r="B39" s="234"/>
      <c r="C39" s="26"/>
      <c r="D39" s="236"/>
      <c r="E39" s="237"/>
      <c r="F39" s="234"/>
      <c r="G39" s="236"/>
      <c r="H39" s="239"/>
      <c r="I39" s="245">
        <f>D38*12.5/100</f>
        <v>89487.5</v>
      </c>
      <c r="J39" s="246" t="s">
        <v>171</v>
      </c>
      <c r="L39" s="238"/>
    </row>
    <row r="40" spans="1:12" s="233" customFormat="1" x14ac:dyDescent="0.25">
      <c r="A40" s="235"/>
      <c r="B40" s="234"/>
      <c r="C40" s="26"/>
      <c r="D40" s="236"/>
      <c r="E40" s="237"/>
      <c r="F40" s="234"/>
      <c r="G40" s="236"/>
      <c r="H40" s="239"/>
      <c r="I40" s="239"/>
      <c r="J40" s="236"/>
      <c r="L40" s="238"/>
    </row>
    <row r="41" spans="1:12" s="233" customFormat="1" x14ac:dyDescent="0.25">
      <c r="A41" s="235"/>
      <c r="B41" s="234"/>
      <c r="C41" s="26"/>
      <c r="D41" s="236"/>
      <c r="E41" s="237"/>
      <c r="F41" s="234"/>
      <c r="G41" s="236"/>
      <c r="H41" s="239"/>
      <c r="I41" s="239"/>
      <c r="J41" s="236"/>
      <c r="L41" s="238"/>
    </row>
    <row r="42" spans="1:12" s="233" customFormat="1" x14ac:dyDescent="0.25">
      <c r="A42" s="235"/>
      <c r="B42" s="234"/>
      <c r="C42" s="26"/>
      <c r="D42" s="236"/>
      <c r="E42" s="237"/>
      <c r="F42" s="234"/>
      <c r="G42" s="236"/>
      <c r="H42" s="239"/>
      <c r="I42" s="239"/>
      <c r="J42" s="236"/>
      <c r="L42" s="238"/>
    </row>
    <row r="43" spans="1:12" x14ac:dyDescent="0.25">
      <c r="A43" s="4"/>
      <c r="B43" s="3"/>
      <c r="C43" s="26"/>
      <c r="D43" s="6"/>
      <c r="E43" s="7"/>
      <c r="F43" s="3"/>
      <c r="G43" s="6"/>
      <c r="H43" s="239"/>
      <c r="I43" s="39"/>
      <c r="J43" s="6"/>
    </row>
    <row r="44" spans="1:12" x14ac:dyDescent="0.25">
      <c r="A44" s="4"/>
      <c r="B44" s="8" t="s">
        <v>11</v>
      </c>
      <c r="C44" s="27">
        <f>SUM(C8:C43)</f>
        <v>730</v>
      </c>
      <c r="D44" s="9"/>
      <c r="E44" s="8" t="s">
        <v>11</v>
      </c>
      <c r="F44" s="8">
        <f>SUM(F8:F43)</f>
        <v>187</v>
      </c>
      <c r="G44" s="5"/>
      <c r="H44" s="240"/>
      <c r="I44" s="40"/>
      <c r="J44" s="5"/>
    </row>
    <row r="45" spans="1:12" x14ac:dyDescent="0.25">
      <c r="A45" s="4"/>
      <c r="B45" s="8"/>
      <c r="C45" s="27"/>
      <c r="D45" s="9"/>
      <c r="E45" s="8"/>
      <c r="F45" s="8"/>
      <c r="G45" s="32"/>
      <c r="H45" s="52"/>
      <c r="I45" s="40"/>
      <c r="J45" s="5"/>
    </row>
    <row r="46" spans="1:12" x14ac:dyDescent="0.25">
      <c r="A46" s="10"/>
      <c r="B46" s="11"/>
      <c r="C46" s="26"/>
      <c r="D46" s="6"/>
      <c r="E46" s="8"/>
      <c r="F46" s="3"/>
      <c r="G46" s="420" t="s">
        <v>12</v>
      </c>
      <c r="H46" s="420"/>
      <c r="I46" s="39"/>
      <c r="J46" s="13">
        <f>SUM(D8:D43)</f>
        <v>73544568</v>
      </c>
    </row>
    <row r="47" spans="1:12" x14ac:dyDescent="0.25">
      <c r="A47" s="4"/>
      <c r="B47" s="3"/>
      <c r="C47" s="26"/>
      <c r="D47" s="6"/>
      <c r="E47" s="7"/>
      <c r="F47" s="3"/>
      <c r="G47" s="420" t="s">
        <v>13</v>
      </c>
      <c r="H47" s="420"/>
      <c r="I47" s="39"/>
      <c r="J47" s="13">
        <f>SUM(G8:G43)</f>
        <v>19492292</v>
      </c>
    </row>
    <row r="48" spans="1:12" x14ac:dyDescent="0.25">
      <c r="A48" s="14"/>
      <c r="B48" s="7"/>
      <c r="C48" s="26"/>
      <c r="D48" s="6"/>
      <c r="E48" s="7"/>
      <c r="F48" s="3"/>
      <c r="G48" s="420" t="s">
        <v>14</v>
      </c>
      <c r="H48" s="420"/>
      <c r="I48" s="41"/>
      <c r="J48" s="15">
        <f>J46-J47</f>
        <v>54052276</v>
      </c>
    </row>
    <row r="49" spans="1:10" x14ac:dyDescent="0.25">
      <c r="A49" s="4"/>
      <c r="B49" s="16"/>
      <c r="C49" s="26"/>
      <c r="D49" s="17"/>
      <c r="E49" s="7"/>
      <c r="F49" s="3"/>
      <c r="G49" s="420" t="s">
        <v>15</v>
      </c>
      <c r="H49" s="420"/>
      <c r="I49" s="39"/>
      <c r="J49" s="13">
        <f>SUM(H8:H44)</f>
        <v>385000</v>
      </c>
    </row>
    <row r="50" spans="1:10" x14ac:dyDescent="0.25">
      <c r="A50" s="4"/>
      <c r="B50" s="16"/>
      <c r="C50" s="26"/>
      <c r="D50" s="17"/>
      <c r="E50" s="7"/>
      <c r="F50" s="3"/>
      <c r="G50" s="420" t="s">
        <v>16</v>
      </c>
      <c r="H50" s="420"/>
      <c r="I50" s="39"/>
      <c r="J50" s="13">
        <f>J48+J49</f>
        <v>54437276</v>
      </c>
    </row>
    <row r="51" spans="1:10" x14ac:dyDescent="0.25">
      <c r="A51" s="4"/>
      <c r="B51" s="16"/>
      <c r="C51" s="26"/>
      <c r="D51" s="17"/>
      <c r="E51" s="7"/>
      <c r="F51" s="3"/>
      <c r="G51" s="420" t="s">
        <v>5</v>
      </c>
      <c r="H51" s="420"/>
      <c r="I51" s="39"/>
      <c r="J51" s="13">
        <f>SUM(I8:I44)</f>
        <v>51171000</v>
      </c>
    </row>
    <row r="52" spans="1:10" x14ac:dyDescent="0.25">
      <c r="A52" s="4"/>
      <c r="B52" s="16"/>
      <c r="C52" s="26"/>
      <c r="D52" s="17"/>
      <c r="E52" s="7"/>
      <c r="F52" s="3"/>
      <c r="G52" s="420" t="s">
        <v>31</v>
      </c>
      <c r="H52" s="420"/>
      <c r="I52" s="40" t="str">
        <f>IF(J52&gt;0,"SALDO",IF(J52&lt;0,"PIUTANG",IF(J52=0,"LUNAS")))</f>
        <v>PIUTANG</v>
      </c>
      <c r="J52" s="13">
        <f>J51-J50</f>
        <v>-3266276</v>
      </c>
    </row>
  </sheetData>
  <mergeCells count="15">
    <mergeCell ref="G52:H52"/>
    <mergeCell ref="G46:H46"/>
    <mergeCell ref="G47:H47"/>
    <mergeCell ref="G48:H48"/>
    <mergeCell ref="G49:H49"/>
    <mergeCell ref="G50:H50"/>
    <mergeCell ref="G51:H51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orientation="portrait" horizontalDpi="120" verticalDpi="72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P79"/>
  <sheetViews>
    <sheetView workbookViewId="0">
      <pane ySplit="7" topLeftCell="A61" activePane="bottomLeft" state="frozen"/>
      <selection pane="bottomLeft" activeCell="H68" sqref="H68"/>
    </sheetView>
  </sheetViews>
  <sheetFormatPr defaultRowHeight="15" x14ac:dyDescent="0.25"/>
  <cols>
    <col min="1" max="1" width="10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2.140625" customWidth="1"/>
    <col min="8" max="8" width="11.7109375" style="37" customWidth="1"/>
    <col min="9" max="9" width="15.28515625" style="37" customWidth="1"/>
    <col min="10" max="10" width="28.42578125" customWidth="1"/>
    <col min="11" max="11" width="9.140625" style="37"/>
    <col min="12" max="12" width="11.5703125" style="37" bestFit="1" customWidth="1"/>
    <col min="13" max="13" width="12.28515625" style="219" bestFit="1" customWidth="1"/>
    <col min="14" max="14" width="11.5703125" style="219" bestFit="1" customWidth="1"/>
    <col min="15" max="16" width="9.140625" style="37"/>
  </cols>
  <sheetData>
    <row r="1" spans="1:16" x14ac:dyDescent="0.25">
      <c r="A1" s="20" t="s">
        <v>0</v>
      </c>
      <c r="B1" s="20"/>
      <c r="C1" s="28" t="s">
        <v>41</v>
      </c>
      <c r="D1" s="20"/>
      <c r="E1" s="20"/>
      <c r="F1" s="414" t="s">
        <v>22</v>
      </c>
      <c r="G1" s="414"/>
      <c r="H1" s="414"/>
      <c r="I1" s="38" t="s">
        <v>75</v>
      </c>
      <c r="J1" s="20"/>
    </row>
    <row r="2" spans="1:16" x14ac:dyDescent="0.25">
      <c r="A2" s="20" t="s">
        <v>1</v>
      </c>
      <c r="B2" s="20"/>
      <c r="C2" s="28" t="s">
        <v>19</v>
      </c>
      <c r="D2" s="20"/>
      <c r="E2" s="20"/>
      <c r="F2" s="414" t="s">
        <v>21</v>
      </c>
      <c r="G2" s="414"/>
      <c r="H2" s="414"/>
      <c r="I2" s="38">
        <f>J79*-1</f>
        <v>3555540</v>
      </c>
      <c r="J2" s="20"/>
      <c r="M2" s="219">
        <v>137900</v>
      </c>
      <c r="N2" s="219">
        <f>M2*1.15</f>
        <v>158585</v>
      </c>
    </row>
    <row r="3" spans="1:16" s="233" customFormat="1" x14ac:dyDescent="0.25">
      <c r="A3" s="218" t="s">
        <v>114</v>
      </c>
      <c r="B3" s="218"/>
      <c r="C3" s="28" t="s">
        <v>125</v>
      </c>
      <c r="D3" s="218"/>
      <c r="E3" s="218"/>
      <c r="F3" s="265"/>
      <c r="G3" s="265"/>
      <c r="H3" s="265"/>
      <c r="I3" s="220"/>
      <c r="J3" s="218"/>
      <c r="K3" s="219"/>
      <c r="L3" s="219"/>
      <c r="M3" s="219"/>
      <c r="N3" s="219"/>
      <c r="O3" s="219"/>
      <c r="P3" s="219"/>
    </row>
    <row r="5" spans="1:16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</row>
    <row r="6" spans="1:16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55" t="s">
        <v>4</v>
      </c>
      <c r="I6" s="457" t="s">
        <v>5</v>
      </c>
      <c r="J6" s="429" t="s">
        <v>6</v>
      </c>
    </row>
    <row r="7" spans="1:16" x14ac:dyDescent="0.25">
      <c r="A7" s="451"/>
      <c r="B7" s="1" t="s">
        <v>7</v>
      </c>
      <c r="C7" s="24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456"/>
      <c r="I7" s="458"/>
      <c r="J7" s="430"/>
    </row>
    <row r="8" spans="1:16" x14ac:dyDescent="0.25">
      <c r="A8" s="43">
        <v>42473</v>
      </c>
      <c r="B8" s="89">
        <v>160078896</v>
      </c>
      <c r="C8" s="89">
        <v>52</v>
      </c>
      <c r="D8" s="90">
        <v>5446525</v>
      </c>
      <c r="E8" s="46"/>
      <c r="F8" s="46"/>
      <c r="G8" s="47"/>
      <c r="H8" s="49">
        <v>274000</v>
      </c>
      <c r="I8" s="49"/>
      <c r="J8" s="50"/>
    </row>
    <row r="9" spans="1:16" x14ac:dyDescent="0.25">
      <c r="A9" s="43">
        <v>42474</v>
      </c>
      <c r="B9" s="89"/>
      <c r="C9" s="89"/>
      <c r="D9" s="90"/>
      <c r="E9" s="46"/>
      <c r="F9" s="46"/>
      <c r="G9" s="47"/>
      <c r="H9" s="49"/>
      <c r="I9" s="49">
        <v>5500000</v>
      </c>
      <c r="J9" s="50" t="s">
        <v>17</v>
      </c>
    </row>
    <row r="10" spans="1:16" x14ac:dyDescent="0.25">
      <c r="A10" s="43">
        <v>42483</v>
      </c>
      <c r="B10" s="89">
        <v>160080210</v>
      </c>
      <c r="C10" s="89">
        <v>148</v>
      </c>
      <c r="D10" s="90">
        <v>14815938</v>
      </c>
      <c r="E10" s="46"/>
      <c r="F10" s="48"/>
      <c r="G10" s="50"/>
      <c r="H10" s="49">
        <v>196000</v>
      </c>
      <c r="I10" s="49"/>
      <c r="J10" s="50"/>
    </row>
    <row r="11" spans="1:16" x14ac:dyDescent="0.25">
      <c r="A11" s="43">
        <v>42485</v>
      </c>
      <c r="B11" s="89"/>
      <c r="C11" s="89"/>
      <c r="D11" s="90"/>
      <c r="E11" s="46"/>
      <c r="F11" s="48"/>
      <c r="G11" s="50"/>
      <c r="H11" s="49"/>
      <c r="I11" s="49">
        <v>15000000</v>
      </c>
      <c r="J11" s="50" t="s">
        <v>17</v>
      </c>
    </row>
    <row r="12" spans="1:16" x14ac:dyDescent="0.25">
      <c r="A12" s="43">
        <v>42493</v>
      </c>
      <c r="B12" s="89">
        <v>160081510</v>
      </c>
      <c r="C12" s="89">
        <v>302</v>
      </c>
      <c r="D12" s="90">
        <v>31237500</v>
      </c>
      <c r="E12" s="46"/>
      <c r="F12" s="48"/>
      <c r="G12" s="50"/>
      <c r="H12" s="49">
        <v>382000</v>
      </c>
      <c r="I12" s="49"/>
      <c r="J12" s="50"/>
    </row>
    <row r="13" spans="1:16" x14ac:dyDescent="0.25">
      <c r="A13" s="43">
        <v>42503</v>
      </c>
      <c r="B13" s="46"/>
      <c r="C13" s="87"/>
      <c r="D13" s="50"/>
      <c r="E13" s="46">
        <v>160022446</v>
      </c>
      <c r="F13" s="46">
        <v>58</v>
      </c>
      <c r="G13" s="47">
        <v>5594050</v>
      </c>
      <c r="H13" s="49">
        <v>154000</v>
      </c>
      <c r="I13" s="49">
        <v>23000000</v>
      </c>
      <c r="J13" s="50" t="s">
        <v>17</v>
      </c>
    </row>
    <row r="14" spans="1:16" x14ac:dyDescent="0.25">
      <c r="A14" s="43">
        <v>42503</v>
      </c>
      <c r="B14" s="46"/>
      <c r="C14" s="87"/>
      <c r="D14" s="50"/>
      <c r="E14" s="46"/>
      <c r="F14" s="46"/>
      <c r="G14" s="47"/>
      <c r="H14" s="49"/>
      <c r="I14" s="49">
        <v>3411913</v>
      </c>
      <c r="J14" s="50" t="s">
        <v>58</v>
      </c>
    </row>
    <row r="15" spans="1:16" x14ac:dyDescent="0.25">
      <c r="A15" s="43">
        <v>42504</v>
      </c>
      <c r="B15" s="46">
        <v>160083013</v>
      </c>
      <c r="C15" s="88">
        <v>337</v>
      </c>
      <c r="D15" s="50">
        <v>33225325</v>
      </c>
      <c r="E15" s="46"/>
      <c r="F15" s="86"/>
      <c r="G15" s="47"/>
      <c r="H15" s="49"/>
      <c r="I15" s="49"/>
      <c r="J15" s="50"/>
    </row>
    <row r="16" spans="1:16" x14ac:dyDescent="0.25">
      <c r="A16" s="43">
        <v>42515</v>
      </c>
      <c r="B16" s="46">
        <v>160084416</v>
      </c>
      <c r="C16" s="88">
        <v>268</v>
      </c>
      <c r="D16" s="50">
        <v>26122863</v>
      </c>
      <c r="E16" s="46"/>
      <c r="F16" s="86"/>
      <c r="G16" s="47"/>
      <c r="H16" s="49">
        <v>150000</v>
      </c>
      <c r="I16" s="49">
        <v>20000000</v>
      </c>
      <c r="J16" s="50" t="s">
        <v>17</v>
      </c>
    </row>
    <row r="17" spans="1:10" x14ac:dyDescent="0.25">
      <c r="A17" s="43">
        <v>42517</v>
      </c>
      <c r="B17" s="46"/>
      <c r="C17" s="88"/>
      <c r="D17" s="50"/>
      <c r="E17" s="46">
        <v>160023023</v>
      </c>
      <c r="F17" s="86">
        <v>58</v>
      </c>
      <c r="G17" s="50">
        <v>5748400</v>
      </c>
      <c r="H17" s="49"/>
      <c r="I17" s="49"/>
      <c r="J17" s="50"/>
    </row>
    <row r="18" spans="1:10" x14ac:dyDescent="0.25">
      <c r="A18" s="43">
        <v>42517</v>
      </c>
      <c r="B18" s="46"/>
      <c r="C18" s="88"/>
      <c r="D18" s="50"/>
      <c r="E18" s="46">
        <v>160012036</v>
      </c>
      <c r="F18" s="86">
        <v>66</v>
      </c>
      <c r="G18" s="50">
        <v>6032625</v>
      </c>
      <c r="H18" s="49"/>
      <c r="I18" s="49"/>
      <c r="J18" s="50"/>
    </row>
    <row r="19" spans="1:10" x14ac:dyDescent="0.25">
      <c r="A19" s="241">
        <v>42524</v>
      </c>
      <c r="B19" s="242"/>
      <c r="C19" s="88"/>
      <c r="D19" s="246"/>
      <c r="E19" s="242"/>
      <c r="F19" s="86"/>
      <c r="G19" s="246"/>
      <c r="H19" s="245"/>
      <c r="I19" s="245">
        <v>25000000</v>
      </c>
      <c r="J19" s="246" t="s">
        <v>17</v>
      </c>
    </row>
    <row r="20" spans="1:10" x14ac:dyDescent="0.25">
      <c r="A20" s="241">
        <v>42525</v>
      </c>
      <c r="B20" s="242">
        <v>160085878</v>
      </c>
      <c r="C20" s="88">
        <v>568</v>
      </c>
      <c r="D20" s="246">
        <v>56150063</v>
      </c>
      <c r="E20" s="242"/>
      <c r="F20" s="86"/>
      <c r="G20" s="246"/>
      <c r="H20" s="245"/>
      <c r="I20" s="245"/>
      <c r="J20" s="246"/>
    </row>
    <row r="21" spans="1:10" x14ac:dyDescent="0.25">
      <c r="A21" s="241">
        <v>42526</v>
      </c>
      <c r="B21" s="242"/>
      <c r="C21" s="88"/>
      <c r="D21" s="246"/>
      <c r="E21" s="242">
        <v>160023417</v>
      </c>
      <c r="F21" s="86">
        <v>74</v>
      </c>
      <c r="G21" s="246">
        <v>7364913</v>
      </c>
      <c r="H21" s="245"/>
      <c r="I21" s="245"/>
      <c r="J21" s="246"/>
    </row>
    <row r="22" spans="1:10" x14ac:dyDescent="0.25">
      <c r="A22" s="241">
        <v>42528</v>
      </c>
      <c r="B22" s="242"/>
      <c r="C22" s="88"/>
      <c r="D22" s="246"/>
      <c r="E22" s="242">
        <v>160023477</v>
      </c>
      <c r="F22" s="86" t="s">
        <v>39</v>
      </c>
      <c r="G22" s="246">
        <v>150000</v>
      </c>
      <c r="H22" s="245"/>
      <c r="I22" s="245"/>
      <c r="J22" s="154" t="s">
        <v>62</v>
      </c>
    </row>
    <row r="23" spans="1:10" x14ac:dyDescent="0.25">
      <c r="A23" s="241">
        <v>42535</v>
      </c>
      <c r="B23" s="242">
        <v>160087703</v>
      </c>
      <c r="C23" s="88">
        <v>448</v>
      </c>
      <c r="D23" s="246">
        <v>43705550</v>
      </c>
      <c r="E23" s="242"/>
      <c r="F23" s="86"/>
      <c r="G23" s="246"/>
      <c r="H23" s="245"/>
      <c r="I23" s="245">
        <v>45000000</v>
      </c>
      <c r="J23" s="246" t="s">
        <v>17</v>
      </c>
    </row>
    <row r="24" spans="1:10" x14ac:dyDescent="0.25">
      <c r="A24" s="241">
        <v>42536</v>
      </c>
      <c r="B24" s="242">
        <v>160087856</v>
      </c>
      <c r="C24" s="88">
        <v>1</v>
      </c>
      <c r="D24" s="246">
        <v>102988</v>
      </c>
      <c r="E24" s="242"/>
      <c r="F24" s="86"/>
      <c r="G24" s="246"/>
      <c r="H24" s="245"/>
      <c r="I24" s="245"/>
      <c r="J24" s="246"/>
    </row>
    <row r="25" spans="1:10" x14ac:dyDescent="0.25">
      <c r="A25" s="241">
        <v>42537</v>
      </c>
      <c r="B25" s="242"/>
      <c r="C25" s="88"/>
      <c r="D25" s="246"/>
      <c r="E25" s="242">
        <v>160023869</v>
      </c>
      <c r="F25" s="86">
        <v>147</v>
      </c>
      <c r="G25" s="246">
        <v>15034075</v>
      </c>
      <c r="H25" s="245"/>
      <c r="I25" s="245"/>
      <c r="J25" s="246"/>
    </row>
    <row r="26" spans="1:10" x14ac:dyDescent="0.25">
      <c r="A26" s="241">
        <v>42545</v>
      </c>
      <c r="B26" s="242">
        <v>160089628</v>
      </c>
      <c r="C26" s="88">
        <v>29</v>
      </c>
      <c r="D26" s="246">
        <v>2797463</v>
      </c>
      <c r="E26" s="242"/>
      <c r="F26" s="86"/>
      <c r="G26" s="246"/>
      <c r="H26" s="245">
        <v>75000</v>
      </c>
      <c r="I26" s="245"/>
      <c r="J26" s="246"/>
    </row>
    <row r="27" spans="1:10" x14ac:dyDescent="0.25">
      <c r="A27" s="241">
        <v>42546</v>
      </c>
      <c r="B27" s="242"/>
      <c r="C27" s="88"/>
      <c r="D27" s="246"/>
      <c r="E27" s="242"/>
      <c r="F27" s="86"/>
      <c r="G27" s="246"/>
      <c r="H27" s="245"/>
      <c r="I27" s="245">
        <v>22000000</v>
      </c>
      <c r="J27" s="246" t="s">
        <v>17</v>
      </c>
    </row>
    <row r="28" spans="1:10" x14ac:dyDescent="0.25">
      <c r="A28" s="241">
        <v>42547</v>
      </c>
      <c r="B28" s="242"/>
      <c r="C28" s="129"/>
      <c r="D28" s="246"/>
      <c r="E28" s="244">
        <v>160024442</v>
      </c>
      <c r="F28" s="242">
        <v>74</v>
      </c>
      <c r="G28" s="246">
        <v>7471800</v>
      </c>
      <c r="H28" s="245"/>
      <c r="I28" s="245"/>
      <c r="J28" s="246"/>
    </row>
    <row r="29" spans="1:10" x14ac:dyDescent="0.25">
      <c r="A29" s="241"/>
      <c r="B29" s="242"/>
      <c r="C29" s="129"/>
      <c r="D29" s="246"/>
      <c r="E29" s="244"/>
      <c r="F29" s="242"/>
      <c r="G29" s="246"/>
      <c r="H29" s="245"/>
      <c r="I29" s="245">
        <v>5000000</v>
      </c>
      <c r="J29" s="246" t="s">
        <v>17</v>
      </c>
    </row>
    <row r="30" spans="1:10" x14ac:dyDescent="0.25">
      <c r="A30" s="241">
        <v>42573</v>
      </c>
      <c r="B30" s="242"/>
      <c r="C30" s="129"/>
      <c r="D30" s="246"/>
      <c r="E30" s="244">
        <v>160024989</v>
      </c>
      <c r="F30" s="242">
        <v>39</v>
      </c>
      <c r="G30" s="246">
        <v>3711700</v>
      </c>
      <c r="H30" s="245"/>
      <c r="I30" s="245"/>
      <c r="J30" s="246"/>
    </row>
    <row r="31" spans="1:10" x14ac:dyDescent="0.25">
      <c r="A31" s="241">
        <v>42594</v>
      </c>
      <c r="B31" s="242">
        <v>160093706</v>
      </c>
      <c r="C31" s="129">
        <v>176</v>
      </c>
      <c r="D31" s="246">
        <v>17412850</v>
      </c>
      <c r="E31" s="244"/>
      <c r="F31" s="242"/>
      <c r="G31" s="246"/>
      <c r="H31" s="245">
        <v>108000</v>
      </c>
      <c r="I31" s="245">
        <v>14000000</v>
      </c>
      <c r="J31" s="246" t="s">
        <v>17</v>
      </c>
    </row>
    <row r="32" spans="1:10" x14ac:dyDescent="0.25">
      <c r="A32" s="241">
        <v>42605</v>
      </c>
      <c r="B32" s="242">
        <v>160094732</v>
      </c>
      <c r="C32" s="129">
        <v>146</v>
      </c>
      <c r="D32" s="246">
        <v>14549325</v>
      </c>
      <c r="E32" s="244"/>
      <c r="F32" s="242"/>
      <c r="G32" s="246"/>
      <c r="H32" s="245">
        <v>210000</v>
      </c>
      <c r="I32" s="245"/>
      <c r="J32" s="246"/>
    </row>
    <row r="33" spans="1:16" x14ac:dyDescent="0.25">
      <c r="A33" s="241">
        <v>42607</v>
      </c>
      <c r="B33" s="242"/>
      <c r="C33" s="129"/>
      <c r="D33" s="246"/>
      <c r="E33" s="244">
        <v>160025732</v>
      </c>
      <c r="F33" s="242">
        <v>63</v>
      </c>
      <c r="G33" s="246">
        <v>6256900</v>
      </c>
      <c r="H33" s="245"/>
      <c r="I33" s="245"/>
      <c r="J33" s="246"/>
    </row>
    <row r="34" spans="1:16" x14ac:dyDescent="0.25">
      <c r="A34" s="241">
        <v>42616</v>
      </c>
      <c r="B34" s="242">
        <v>160095795</v>
      </c>
      <c r="C34" s="129">
        <v>143</v>
      </c>
      <c r="D34" s="246">
        <v>14076388</v>
      </c>
      <c r="E34" s="244"/>
      <c r="F34" s="242"/>
      <c r="G34" s="246"/>
      <c r="H34" s="245">
        <v>176000</v>
      </c>
      <c r="I34" s="245">
        <v>10000000</v>
      </c>
      <c r="J34" s="246" t="s">
        <v>17</v>
      </c>
    </row>
    <row r="35" spans="1:16" x14ac:dyDescent="0.25">
      <c r="A35" s="241">
        <v>42626</v>
      </c>
      <c r="B35" s="242">
        <v>160096814</v>
      </c>
      <c r="C35" s="129">
        <v>99</v>
      </c>
      <c r="D35" s="246">
        <v>9790200</v>
      </c>
      <c r="E35" s="244"/>
      <c r="F35" s="242"/>
      <c r="G35" s="246"/>
      <c r="H35" s="245">
        <v>160000</v>
      </c>
      <c r="I35" s="245"/>
      <c r="J35" s="246"/>
    </row>
    <row r="36" spans="1:16" x14ac:dyDescent="0.25">
      <c r="A36" s="241">
        <v>42629</v>
      </c>
      <c r="B36" s="242"/>
      <c r="C36" s="129"/>
      <c r="D36" s="246"/>
      <c r="E36" s="244">
        <v>160026286</v>
      </c>
      <c r="F36" s="242">
        <v>58</v>
      </c>
      <c r="G36" s="246">
        <v>5899250</v>
      </c>
      <c r="H36" s="245"/>
      <c r="I36" s="245"/>
      <c r="J36" s="246"/>
    </row>
    <row r="37" spans="1:16" x14ac:dyDescent="0.25">
      <c r="A37" s="241">
        <v>42636</v>
      </c>
      <c r="B37" s="242">
        <v>160097792</v>
      </c>
      <c r="C37" s="129">
        <v>117</v>
      </c>
      <c r="D37" s="246">
        <v>11636625</v>
      </c>
      <c r="E37" s="244"/>
      <c r="F37" s="242"/>
      <c r="G37" s="246"/>
      <c r="H37" s="245">
        <v>150000</v>
      </c>
      <c r="I37" s="245">
        <v>15000000</v>
      </c>
      <c r="J37" s="246" t="s">
        <v>17</v>
      </c>
    </row>
    <row r="38" spans="1:16" x14ac:dyDescent="0.25">
      <c r="A38" s="241">
        <v>42641</v>
      </c>
      <c r="B38" s="242"/>
      <c r="C38" s="129"/>
      <c r="D38" s="246"/>
      <c r="E38" s="244">
        <v>160026580</v>
      </c>
      <c r="F38" s="242">
        <v>34</v>
      </c>
      <c r="G38" s="246">
        <v>3499300</v>
      </c>
      <c r="H38" s="245"/>
      <c r="I38" s="245"/>
      <c r="J38" s="246"/>
    </row>
    <row r="39" spans="1:16" x14ac:dyDescent="0.25">
      <c r="A39" s="241">
        <v>42647</v>
      </c>
      <c r="B39" s="242">
        <v>160098958</v>
      </c>
      <c r="C39" s="129">
        <v>87</v>
      </c>
      <c r="D39" s="246">
        <v>8369638</v>
      </c>
      <c r="E39" s="244"/>
      <c r="F39" s="242"/>
      <c r="G39" s="246"/>
      <c r="H39" s="245">
        <v>168000</v>
      </c>
      <c r="I39" s="245">
        <v>8000000</v>
      </c>
      <c r="J39" s="246" t="s">
        <v>17</v>
      </c>
    </row>
    <row r="40" spans="1:16" x14ac:dyDescent="0.25">
      <c r="A40" s="241">
        <v>42655</v>
      </c>
      <c r="B40" s="242">
        <v>160099936</v>
      </c>
      <c r="C40" s="129">
        <v>82</v>
      </c>
      <c r="D40" s="246">
        <v>8122625</v>
      </c>
      <c r="E40" s="244"/>
      <c r="F40" s="242"/>
      <c r="G40" s="246"/>
      <c r="H40" s="245">
        <v>116000</v>
      </c>
      <c r="I40" s="245"/>
      <c r="J40" s="246"/>
    </row>
    <row r="41" spans="1:16" x14ac:dyDescent="0.25">
      <c r="A41" s="241">
        <v>42658</v>
      </c>
      <c r="B41" s="242"/>
      <c r="C41" s="129"/>
      <c r="D41" s="246"/>
      <c r="E41" s="244">
        <v>160026997</v>
      </c>
      <c r="F41" s="242">
        <v>53</v>
      </c>
      <c r="G41" s="246">
        <v>5400400</v>
      </c>
      <c r="H41" s="245"/>
      <c r="I41" s="245"/>
      <c r="J41" s="246"/>
    </row>
    <row r="42" spans="1:16" x14ac:dyDescent="0.25">
      <c r="A42" s="241">
        <v>42668</v>
      </c>
      <c r="B42" s="242">
        <v>160101227</v>
      </c>
      <c r="C42" s="129">
        <v>42</v>
      </c>
      <c r="D42" s="246">
        <v>3995775</v>
      </c>
      <c r="E42" s="244"/>
      <c r="F42" s="242"/>
      <c r="G42" s="246"/>
      <c r="H42" s="245">
        <v>76000</v>
      </c>
      <c r="I42" s="245">
        <v>12000000</v>
      </c>
      <c r="J42" s="246" t="s">
        <v>17</v>
      </c>
    </row>
    <row r="43" spans="1:16" s="233" customFormat="1" x14ac:dyDescent="0.25">
      <c r="A43" s="241">
        <v>42678</v>
      </c>
      <c r="B43" s="242">
        <v>160102206</v>
      </c>
      <c r="C43" s="129">
        <v>42</v>
      </c>
      <c r="D43" s="246">
        <v>4191688</v>
      </c>
      <c r="E43" s="244"/>
      <c r="F43" s="242"/>
      <c r="G43" s="246"/>
      <c r="H43" s="245">
        <v>76000</v>
      </c>
      <c r="I43" s="245"/>
      <c r="J43" s="246"/>
      <c r="K43" s="219"/>
      <c r="L43" s="219"/>
      <c r="M43" s="219"/>
      <c r="N43" s="219"/>
      <c r="O43" s="219"/>
      <c r="P43" s="219"/>
    </row>
    <row r="44" spans="1:16" s="233" customFormat="1" x14ac:dyDescent="0.25">
      <c r="A44" s="241">
        <v>42688</v>
      </c>
      <c r="B44" s="242">
        <v>160103279</v>
      </c>
      <c r="C44" s="129">
        <v>25</v>
      </c>
      <c r="D44" s="246">
        <v>2739450</v>
      </c>
      <c r="E44" s="244"/>
      <c r="F44" s="242"/>
      <c r="G44" s="246"/>
      <c r="H44" s="245">
        <v>60000</v>
      </c>
      <c r="I44" s="245">
        <v>7000000</v>
      </c>
      <c r="J44" s="246" t="s">
        <v>17</v>
      </c>
      <c r="K44" s="219"/>
      <c r="L44" s="219"/>
      <c r="M44" s="219"/>
      <c r="N44" s="219"/>
      <c r="O44" s="219"/>
      <c r="P44" s="219"/>
    </row>
    <row r="45" spans="1:16" s="233" customFormat="1" x14ac:dyDescent="0.25">
      <c r="A45" s="241">
        <v>42691</v>
      </c>
      <c r="B45" s="242"/>
      <c r="C45" s="129"/>
      <c r="D45" s="246"/>
      <c r="E45" s="244">
        <v>160027793</v>
      </c>
      <c r="F45" s="242">
        <v>47</v>
      </c>
      <c r="G45" s="246">
        <v>4584300</v>
      </c>
      <c r="H45" s="245"/>
      <c r="I45" s="245"/>
      <c r="J45" s="246"/>
      <c r="K45" s="219"/>
      <c r="L45" s="219"/>
      <c r="M45" s="219"/>
      <c r="N45" s="219"/>
      <c r="O45" s="219"/>
      <c r="P45" s="219"/>
    </row>
    <row r="46" spans="1:16" s="233" customFormat="1" x14ac:dyDescent="0.25">
      <c r="A46" s="241">
        <v>42697</v>
      </c>
      <c r="B46" s="242">
        <v>160104215</v>
      </c>
      <c r="C46" s="129">
        <v>22</v>
      </c>
      <c r="D46" s="246">
        <v>2009000</v>
      </c>
      <c r="E46" s="244"/>
      <c r="F46" s="242"/>
      <c r="G46" s="246"/>
      <c r="H46" s="245">
        <v>50000</v>
      </c>
      <c r="I46" s="245"/>
      <c r="J46" s="246"/>
      <c r="K46" s="219"/>
      <c r="L46" s="219"/>
      <c r="M46" s="219"/>
      <c r="N46" s="219"/>
      <c r="O46" s="219"/>
      <c r="P46" s="219"/>
    </row>
    <row r="47" spans="1:16" s="233" customFormat="1" x14ac:dyDescent="0.25">
      <c r="A47" s="241">
        <v>42707</v>
      </c>
      <c r="B47" s="242">
        <v>160105287</v>
      </c>
      <c r="C47" s="129">
        <v>26</v>
      </c>
      <c r="D47" s="246">
        <v>2676713</v>
      </c>
      <c r="E47" s="244"/>
      <c r="F47" s="242"/>
      <c r="G47" s="246"/>
      <c r="H47" s="245">
        <v>75000</v>
      </c>
      <c r="I47" s="245">
        <v>4000000</v>
      </c>
      <c r="J47" s="246" t="s">
        <v>17</v>
      </c>
      <c r="K47" s="219"/>
      <c r="L47" s="219"/>
      <c r="M47" s="219"/>
      <c r="N47" s="219"/>
      <c r="O47" s="219"/>
      <c r="P47" s="219"/>
    </row>
    <row r="48" spans="1:16" s="233" customFormat="1" x14ac:dyDescent="0.25">
      <c r="A48" s="241">
        <v>42718</v>
      </c>
      <c r="B48" s="242">
        <v>160106330</v>
      </c>
      <c r="C48" s="129">
        <v>16</v>
      </c>
      <c r="D48" s="246">
        <v>1660225</v>
      </c>
      <c r="E48" s="244"/>
      <c r="F48" s="242"/>
      <c r="G48" s="246"/>
      <c r="H48" s="245">
        <v>75000</v>
      </c>
      <c r="I48" s="245"/>
      <c r="J48" s="246"/>
      <c r="K48" s="219"/>
      <c r="L48" s="219"/>
      <c r="M48" s="219"/>
      <c r="N48" s="219"/>
      <c r="O48" s="219"/>
      <c r="P48" s="219"/>
    </row>
    <row r="49" spans="1:16" s="233" customFormat="1" x14ac:dyDescent="0.25">
      <c r="A49" s="241">
        <v>42721</v>
      </c>
      <c r="B49" s="242"/>
      <c r="C49" s="129"/>
      <c r="D49" s="246"/>
      <c r="E49" s="244">
        <v>160028493</v>
      </c>
      <c r="F49" s="242">
        <v>18</v>
      </c>
      <c r="G49" s="246">
        <v>1663375</v>
      </c>
      <c r="H49" s="245"/>
      <c r="I49" s="245"/>
      <c r="J49" s="246"/>
      <c r="K49" s="219"/>
      <c r="L49" s="219"/>
      <c r="M49" s="219"/>
      <c r="N49" s="219"/>
      <c r="O49" s="219"/>
      <c r="P49" s="219"/>
    </row>
    <row r="50" spans="1:16" s="233" customFormat="1" x14ac:dyDescent="0.25">
      <c r="A50" s="241">
        <v>42731</v>
      </c>
      <c r="B50" s="242">
        <v>160107549</v>
      </c>
      <c r="C50" s="129">
        <v>16</v>
      </c>
      <c r="D50" s="246">
        <v>1655238</v>
      </c>
      <c r="E50" s="244"/>
      <c r="F50" s="242"/>
      <c r="G50" s="246"/>
      <c r="H50" s="245">
        <v>50000</v>
      </c>
      <c r="I50" s="245"/>
      <c r="J50" s="246"/>
      <c r="K50" s="219"/>
      <c r="L50" s="219"/>
      <c r="M50" s="219"/>
      <c r="N50" s="219"/>
      <c r="O50" s="219"/>
      <c r="P50" s="219"/>
    </row>
    <row r="51" spans="1:16" s="233" customFormat="1" x14ac:dyDescent="0.25">
      <c r="A51" s="241">
        <v>42746</v>
      </c>
      <c r="B51" s="242"/>
      <c r="C51" s="129"/>
      <c r="D51" s="246"/>
      <c r="E51" s="244">
        <v>170028916</v>
      </c>
      <c r="F51" s="242">
        <v>16</v>
      </c>
      <c r="G51" s="246">
        <v>1660225</v>
      </c>
      <c r="H51" s="245"/>
      <c r="I51" s="245"/>
      <c r="J51" s="246"/>
      <c r="K51" s="219"/>
      <c r="L51" s="219"/>
      <c r="M51" s="219"/>
      <c r="N51" s="219"/>
      <c r="O51" s="219"/>
      <c r="P51" s="219"/>
    </row>
    <row r="52" spans="1:16" s="233" customFormat="1" x14ac:dyDescent="0.25">
      <c r="A52" s="241">
        <v>42761</v>
      </c>
      <c r="B52" s="242"/>
      <c r="C52" s="129"/>
      <c r="D52" s="246"/>
      <c r="E52" s="244">
        <v>170029218</v>
      </c>
      <c r="F52" s="242">
        <v>9</v>
      </c>
      <c r="G52" s="246">
        <v>871500</v>
      </c>
      <c r="H52" s="245"/>
      <c r="I52" s="245"/>
      <c r="J52" s="246"/>
      <c r="K52" s="219"/>
      <c r="L52" s="219"/>
      <c r="M52" s="219"/>
      <c r="O52" s="219"/>
      <c r="P52" s="219"/>
    </row>
    <row r="53" spans="1:16" s="233" customFormat="1" x14ac:dyDescent="0.25">
      <c r="A53" s="241">
        <v>42781</v>
      </c>
      <c r="B53" s="242"/>
      <c r="C53" s="129"/>
      <c r="D53" s="246"/>
      <c r="E53" s="244"/>
      <c r="F53" s="242"/>
      <c r="G53" s="246"/>
      <c r="H53" s="245"/>
      <c r="I53" s="246">
        <v>6503066</v>
      </c>
      <c r="J53" s="246" t="s">
        <v>148</v>
      </c>
      <c r="K53" s="219"/>
      <c r="L53" s="219"/>
      <c r="M53" s="219"/>
      <c r="N53" s="219"/>
      <c r="O53" s="219"/>
      <c r="P53" s="219"/>
    </row>
    <row r="54" spans="1:16" s="233" customFormat="1" x14ac:dyDescent="0.25">
      <c r="A54" s="241">
        <v>42784</v>
      </c>
      <c r="B54" s="242">
        <v>170112885</v>
      </c>
      <c r="C54" s="129">
        <v>5</v>
      </c>
      <c r="D54" s="246">
        <v>553525</v>
      </c>
      <c r="E54" s="244"/>
      <c r="F54" s="242"/>
      <c r="G54" s="293"/>
      <c r="H54" s="246">
        <v>50000</v>
      </c>
      <c r="I54" s="245"/>
      <c r="J54" s="246"/>
      <c r="K54" s="219"/>
      <c r="L54" s="219"/>
      <c r="M54" s="219"/>
      <c r="N54" s="219"/>
      <c r="O54" s="219"/>
      <c r="P54" s="219"/>
    </row>
    <row r="55" spans="1:16" s="233" customFormat="1" x14ac:dyDescent="0.25">
      <c r="A55" s="241">
        <v>42860</v>
      </c>
      <c r="B55" s="242">
        <v>170124073</v>
      </c>
      <c r="C55" s="129">
        <v>60</v>
      </c>
      <c r="D55" s="246">
        <v>6458288</v>
      </c>
      <c r="E55" s="244"/>
      <c r="F55" s="242"/>
      <c r="G55" s="246"/>
      <c r="H55" s="245">
        <v>100000</v>
      </c>
      <c r="I55" s="245"/>
      <c r="J55" s="246"/>
      <c r="K55" s="219"/>
      <c r="L55" s="219"/>
      <c r="M55" s="219"/>
      <c r="N55" s="219"/>
      <c r="O55" s="219"/>
      <c r="P55" s="219"/>
    </row>
    <row r="56" spans="1:16" s="233" customFormat="1" x14ac:dyDescent="0.25">
      <c r="A56" s="241">
        <v>42870</v>
      </c>
      <c r="B56" s="242">
        <v>170125597</v>
      </c>
      <c r="C56" s="129">
        <v>53</v>
      </c>
      <c r="D56" s="246">
        <v>5439875</v>
      </c>
      <c r="E56" s="244"/>
      <c r="F56" s="242"/>
      <c r="G56" s="246"/>
      <c r="H56" s="245">
        <v>90000</v>
      </c>
      <c r="I56" s="245"/>
      <c r="J56" s="246"/>
      <c r="K56" s="219"/>
      <c r="L56" s="219"/>
      <c r="M56" s="219"/>
      <c r="N56" s="219"/>
      <c r="O56" s="219"/>
      <c r="P56" s="219"/>
    </row>
    <row r="57" spans="1:16" s="233" customFormat="1" x14ac:dyDescent="0.25">
      <c r="A57" s="241">
        <v>42872</v>
      </c>
      <c r="B57" s="242"/>
      <c r="C57" s="129"/>
      <c r="D57" s="246"/>
      <c r="E57" s="244"/>
      <c r="F57" s="242"/>
      <c r="G57" s="246"/>
      <c r="H57" s="245"/>
      <c r="I57" s="245">
        <v>6000000</v>
      </c>
      <c r="J57" s="246" t="s">
        <v>17</v>
      </c>
      <c r="K57" s="219"/>
      <c r="L57" s="219"/>
      <c r="M57" s="219"/>
      <c r="N57" s="219"/>
      <c r="O57" s="219"/>
      <c r="P57" s="219"/>
    </row>
    <row r="58" spans="1:16" s="233" customFormat="1" x14ac:dyDescent="0.25">
      <c r="A58" s="241">
        <v>42880</v>
      </c>
      <c r="B58" s="242">
        <v>170127198</v>
      </c>
      <c r="C58" s="129">
        <v>122</v>
      </c>
      <c r="D58" s="246">
        <v>12085063</v>
      </c>
      <c r="E58" s="244"/>
      <c r="F58" s="242"/>
      <c r="G58" s="246"/>
      <c r="H58" s="245">
        <v>160000</v>
      </c>
      <c r="I58" s="245"/>
      <c r="J58" s="246"/>
      <c r="K58" s="219"/>
      <c r="L58" s="219"/>
      <c r="M58" s="219"/>
      <c r="N58" s="219"/>
      <c r="O58" s="219"/>
      <c r="P58" s="219"/>
    </row>
    <row r="59" spans="1:16" s="233" customFormat="1" x14ac:dyDescent="0.25">
      <c r="A59" s="241">
        <v>42883</v>
      </c>
      <c r="B59" s="242"/>
      <c r="C59" s="129"/>
      <c r="D59" s="246"/>
      <c r="E59" s="244"/>
      <c r="F59" s="242"/>
      <c r="G59" s="246"/>
      <c r="H59" s="245"/>
      <c r="I59" s="245">
        <v>4500000</v>
      </c>
      <c r="J59" s="246" t="s">
        <v>17</v>
      </c>
      <c r="K59" s="219"/>
      <c r="L59" s="219"/>
      <c r="M59" s="219"/>
      <c r="N59" s="219"/>
      <c r="O59" s="219"/>
      <c r="P59" s="219"/>
    </row>
    <row r="60" spans="1:16" s="233" customFormat="1" x14ac:dyDescent="0.25">
      <c r="A60" s="241">
        <v>42891</v>
      </c>
      <c r="B60" s="242">
        <v>170128979</v>
      </c>
      <c r="C60" s="129">
        <v>88</v>
      </c>
      <c r="D60" s="246">
        <v>8668363</v>
      </c>
      <c r="E60" s="244"/>
      <c r="F60" s="242"/>
      <c r="G60" s="246"/>
      <c r="H60" s="245">
        <v>120000</v>
      </c>
      <c r="I60" s="245">
        <v>10000000</v>
      </c>
      <c r="J60" s="246" t="s">
        <v>17</v>
      </c>
      <c r="K60" s="219"/>
      <c r="L60" s="219"/>
      <c r="M60" s="219"/>
      <c r="N60" s="219"/>
      <c r="O60" s="219"/>
      <c r="P60" s="219"/>
    </row>
    <row r="61" spans="1:16" s="233" customFormat="1" x14ac:dyDescent="0.25">
      <c r="A61" s="241">
        <v>42895</v>
      </c>
      <c r="B61" s="242"/>
      <c r="C61" s="129"/>
      <c r="D61" s="246"/>
      <c r="E61" s="244">
        <v>170034840</v>
      </c>
      <c r="F61" s="242">
        <v>51</v>
      </c>
      <c r="G61" s="246">
        <v>5235913</v>
      </c>
      <c r="H61" s="245"/>
      <c r="I61" s="245"/>
      <c r="J61" s="246"/>
      <c r="K61" s="219"/>
      <c r="L61" s="219"/>
      <c r="M61" s="219"/>
      <c r="N61" s="219"/>
      <c r="O61" s="219"/>
      <c r="P61" s="219"/>
    </row>
    <row r="62" spans="1:16" s="233" customFormat="1" x14ac:dyDescent="0.25">
      <c r="A62" s="241">
        <v>42903</v>
      </c>
      <c r="B62" s="242"/>
      <c r="C62" s="129"/>
      <c r="D62" s="246"/>
      <c r="E62" s="244">
        <v>170035424</v>
      </c>
      <c r="F62" s="242">
        <v>18</v>
      </c>
      <c r="G62" s="246">
        <v>1908813</v>
      </c>
      <c r="H62" s="245"/>
      <c r="I62" s="245"/>
      <c r="J62" s="246"/>
      <c r="K62" s="219"/>
      <c r="L62" s="219"/>
      <c r="M62" s="219"/>
      <c r="N62" s="219"/>
      <c r="O62" s="219"/>
      <c r="P62" s="219"/>
    </row>
    <row r="63" spans="1:16" s="233" customFormat="1" x14ac:dyDescent="0.25">
      <c r="A63" s="241">
        <v>42907</v>
      </c>
      <c r="B63" s="242"/>
      <c r="C63" s="129"/>
      <c r="D63" s="246"/>
      <c r="E63" s="244"/>
      <c r="F63" s="242"/>
      <c r="G63" s="246"/>
      <c r="H63" s="245"/>
      <c r="I63" s="245">
        <v>2500000</v>
      </c>
      <c r="J63" s="246" t="s">
        <v>17</v>
      </c>
      <c r="K63" s="219"/>
      <c r="L63" s="219">
        <f>D66+H66</f>
        <v>1945550</v>
      </c>
      <c r="M63" s="219"/>
      <c r="N63" s="219"/>
      <c r="O63" s="219"/>
      <c r="P63" s="219"/>
    </row>
    <row r="64" spans="1:16" s="233" customFormat="1" x14ac:dyDescent="0.25">
      <c r="A64" s="241">
        <v>42952</v>
      </c>
      <c r="B64" s="242"/>
      <c r="C64" s="129"/>
      <c r="D64" s="246"/>
      <c r="E64" s="244">
        <v>170036542</v>
      </c>
      <c r="F64" s="242">
        <v>9</v>
      </c>
      <c r="G64" s="246">
        <v>1073888</v>
      </c>
      <c r="H64" s="245"/>
      <c r="I64" s="245"/>
      <c r="J64" s="246"/>
      <c r="K64" s="219"/>
      <c r="L64" s="219"/>
      <c r="M64" s="219"/>
      <c r="N64" s="219"/>
      <c r="O64" s="219"/>
      <c r="P64" s="219"/>
    </row>
    <row r="65" spans="1:16" s="233" customFormat="1" x14ac:dyDescent="0.25">
      <c r="A65" s="241"/>
      <c r="B65" s="242"/>
      <c r="C65" s="129"/>
      <c r="D65" s="246"/>
      <c r="E65" s="244"/>
      <c r="F65" s="242"/>
      <c r="G65" s="246"/>
      <c r="H65" s="245"/>
      <c r="I65" s="245">
        <v>419663</v>
      </c>
      <c r="J65" s="246" t="s">
        <v>319</v>
      </c>
      <c r="K65" s="219"/>
      <c r="L65" s="219"/>
      <c r="M65" s="219"/>
      <c r="N65" s="219"/>
      <c r="O65" s="219"/>
      <c r="P65" s="219"/>
    </row>
    <row r="66" spans="1:16" s="233" customFormat="1" x14ac:dyDescent="0.25">
      <c r="A66" s="235">
        <v>43531</v>
      </c>
      <c r="B66" s="234">
        <v>19002187</v>
      </c>
      <c r="C66" s="26">
        <v>19</v>
      </c>
      <c r="D66" s="236">
        <v>1855550</v>
      </c>
      <c r="E66" s="237"/>
      <c r="F66" s="234"/>
      <c r="G66" s="236"/>
      <c r="H66" s="239">
        <v>90000</v>
      </c>
      <c r="I66" s="239"/>
      <c r="J66" s="236"/>
      <c r="K66" s="219"/>
      <c r="L66" s="219"/>
      <c r="M66" s="219"/>
      <c r="N66" s="219"/>
      <c r="O66" s="219"/>
      <c r="P66" s="219"/>
    </row>
    <row r="67" spans="1:16" s="233" customFormat="1" x14ac:dyDescent="0.25">
      <c r="A67" s="235">
        <v>43541</v>
      </c>
      <c r="B67" s="234">
        <v>19002833</v>
      </c>
      <c r="C67" s="26">
        <v>33</v>
      </c>
      <c r="D67" s="236">
        <v>3509990</v>
      </c>
      <c r="E67" s="237"/>
      <c r="F67" s="234"/>
      <c r="G67" s="236"/>
      <c r="H67" s="239">
        <v>100000</v>
      </c>
      <c r="I67" s="239">
        <v>2000000</v>
      </c>
      <c r="J67" s="236" t="s">
        <v>17</v>
      </c>
      <c r="K67" s="219"/>
      <c r="L67" s="219"/>
      <c r="M67" s="219"/>
      <c r="N67" s="219"/>
      <c r="O67" s="219"/>
      <c r="P67" s="219"/>
    </row>
    <row r="68" spans="1:16" s="233" customFormat="1" x14ac:dyDescent="0.25">
      <c r="A68" s="235"/>
      <c r="B68" s="234"/>
      <c r="C68" s="26"/>
      <c r="D68" s="236"/>
      <c r="E68" s="237"/>
      <c r="F68" s="234"/>
      <c r="G68" s="236"/>
      <c r="H68" s="239"/>
      <c r="I68" s="239"/>
      <c r="J68" s="236"/>
      <c r="K68" s="219"/>
      <c r="L68" s="219"/>
      <c r="M68" s="219"/>
      <c r="N68" s="219"/>
      <c r="O68" s="219"/>
      <c r="P68" s="219"/>
    </row>
    <row r="69" spans="1:16" s="233" customFormat="1" x14ac:dyDescent="0.25">
      <c r="A69" s="235"/>
      <c r="B69" s="234"/>
      <c r="C69" s="26"/>
      <c r="D69" s="236"/>
      <c r="E69" s="237"/>
      <c r="F69" s="234"/>
      <c r="G69" s="236"/>
      <c r="H69" s="239"/>
      <c r="I69" s="239"/>
      <c r="J69" s="236"/>
      <c r="K69" s="219"/>
      <c r="L69" s="219"/>
      <c r="M69" s="219"/>
      <c r="N69" s="219"/>
      <c r="O69" s="219"/>
      <c r="P69" s="219"/>
    </row>
    <row r="70" spans="1:16" x14ac:dyDescent="0.25">
      <c r="A70" s="4"/>
      <c r="B70" s="3"/>
      <c r="C70" s="26"/>
      <c r="D70" s="6"/>
      <c r="E70" s="7"/>
      <c r="F70" s="3"/>
      <c r="G70" s="6"/>
      <c r="H70" s="39"/>
      <c r="I70" s="39"/>
      <c r="J70" s="6"/>
    </row>
    <row r="71" spans="1:16" x14ac:dyDescent="0.25">
      <c r="A71" s="4"/>
      <c r="B71" s="8" t="s">
        <v>11</v>
      </c>
      <c r="C71" s="27">
        <f>SUM(C8:C70)</f>
        <v>3572</v>
      </c>
      <c r="D71" s="9"/>
      <c r="E71" s="8" t="s">
        <v>11</v>
      </c>
      <c r="F71" s="8">
        <f>SUM(F8:F70)</f>
        <v>892</v>
      </c>
      <c r="G71" s="5"/>
      <c r="H71" s="40"/>
      <c r="I71" s="40"/>
      <c r="J71" s="5"/>
    </row>
    <row r="72" spans="1:16" x14ac:dyDescent="0.25">
      <c r="A72" s="4"/>
      <c r="B72" s="8"/>
      <c r="C72" s="27"/>
      <c r="D72" s="9"/>
      <c r="E72" s="8"/>
      <c r="F72" s="8"/>
      <c r="G72" s="32"/>
      <c r="H72" s="52"/>
      <c r="I72" s="40"/>
      <c r="J72" s="5"/>
    </row>
    <row r="73" spans="1:16" x14ac:dyDescent="0.25">
      <c r="A73" s="10"/>
      <c r="B73" s="11"/>
      <c r="C73" s="26"/>
      <c r="D73" s="6"/>
      <c r="E73" s="8"/>
      <c r="F73" s="3"/>
      <c r="G73" s="420" t="s">
        <v>12</v>
      </c>
      <c r="H73" s="420"/>
      <c r="I73" s="39"/>
      <c r="J73" s="13">
        <f>SUM(D8:D70)</f>
        <v>355060609</v>
      </c>
    </row>
    <row r="74" spans="1:16" x14ac:dyDescent="0.25">
      <c r="A74" s="4"/>
      <c r="B74" s="3"/>
      <c r="C74" s="26"/>
      <c r="D74" s="6"/>
      <c r="E74" s="7"/>
      <c r="F74" s="3"/>
      <c r="G74" s="420" t="s">
        <v>13</v>
      </c>
      <c r="H74" s="420"/>
      <c r="I74" s="39"/>
      <c r="J74" s="13">
        <f>SUM(G8:G70)</f>
        <v>89161427</v>
      </c>
    </row>
    <row r="75" spans="1:16" x14ac:dyDescent="0.25">
      <c r="A75" s="14"/>
      <c r="B75" s="7"/>
      <c r="C75" s="26"/>
      <c r="D75" s="6"/>
      <c r="E75" s="7"/>
      <c r="F75" s="3"/>
      <c r="G75" s="420" t="s">
        <v>14</v>
      </c>
      <c r="H75" s="420"/>
      <c r="I75" s="41"/>
      <c r="J75" s="15">
        <f>J73-J74</f>
        <v>265899182</v>
      </c>
    </row>
    <row r="76" spans="1:16" x14ac:dyDescent="0.25">
      <c r="A76" s="4"/>
      <c r="B76" s="16"/>
      <c r="C76" s="26"/>
      <c r="D76" s="17"/>
      <c r="E76" s="7"/>
      <c r="F76" s="3"/>
      <c r="G76" s="420" t="s">
        <v>15</v>
      </c>
      <c r="H76" s="420"/>
      <c r="I76" s="39"/>
      <c r="J76" s="13">
        <f>SUM(H8:H71)</f>
        <v>3491000</v>
      </c>
    </row>
    <row r="77" spans="1:16" x14ac:dyDescent="0.25">
      <c r="A77" s="4"/>
      <c r="B77" s="16"/>
      <c r="C77" s="26"/>
      <c r="D77" s="17"/>
      <c r="E77" s="7"/>
      <c r="F77" s="3"/>
      <c r="G77" s="420" t="s">
        <v>16</v>
      </c>
      <c r="H77" s="420"/>
      <c r="I77" s="39"/>
      <c r="J77" s="13">
        <f>J75+J76</f>
        <v>269390182</v>
      </c>
    </row>
    <row r="78" spans="1:16" x14ac:dyDescent="0.25">
      <c r="A78" s="4"/>
      <c r="B78" s="16"/>
      <c r="C78" s="26"/>
      <c r="D78" s="17"/>
      <c r="E78" s="7"/>
      <c r="F78" s="3"/>
      <c r="G78" s="420" t="s">
        <v>5</v>
      </c>
      <c r="H78" s="420"/>
      <c r="I78" s="39"/>
      <c r="J78" s="13">
        <f>SUM(I8:I71)</f>
        <v>265834642</v>
      </c>
    </row>
    <row r="79" spans="1:16" x14ac:dyDescent="0.25">
      <c r="A79" s="4"/>
      <c r="B79" s="16"/>
      <c r="C79" s="26"/>
      <c r="D79" s="17"/>
      <c r="E79" s="7"/>
      <c r="F79" s="3"/>
      <c r="G79" s="420" t="s">
        <v>31</v>
      </c>
      <c r="H79" s="420"/>
      <c r="I79" s="40" t="str">
        <f>IF(J79&gt;0,"SALDO",IF(J79&lt;0,"PIUTANG",IF(J79=0,"LUNAS")))</f>
        <v>PIUTANG</v>
      </c>
      <c r="J79" s="13">
        <f>J78-J77</f>
        <v>-3555540</v>
      </c>
    </row>
  </sheetData>
  <mergeCells count="15">
    <mergeCell ref="G79:H79"/>
    <mergeCell ref="G73:H73"/>
    <mergeCell ref="G74:H74"/>
    <mergeCell ref="G75:H75"/>
    <mergeCell ref="G76:H76"/>
    <mergeCell ref="G77:H77"/>
    <mergeCell ref="G78:H78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scale="59" orientation="portrait" horizontalDpi="120" verticalDpi="72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pageSetUpPr fitToPage="1"/>
  </sheetPr>
  <dimension ref="A1:N50"/>
  <sheetViews>
    <sheetView workbookViewId="0">
      <pane ySplit="7" topLeftCell="A26" activePane="bottomLeft" state="frozen"/>
      <selection pane="bottomLeft" activeCell="H36" sqref="H36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6" style="8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2" width="28.28515625" style="233" bestFit="1" customWidth="1"/>
    <col min="13" max="13" width="12.28515625" style="219" bestFit="1" customWidth="1"/>
    <col min="14" max="14" width="10.5703125" bestFit="1" customWidth="1"/>
  </cols>
  <sheetData>
    <row r="1" spans="1:13" x14ac:dyDescent="0.25">
      <c r="A1" s="20" t="s">
        <v>0</v>
      </c>
      <c r="B1" s="20"/>
      <c r="C1" s="78" t="s">
        <v>66</v>
      </c>
      <c r="D1" s="20"/>
      <c r="E1" s="20"/>
      <c r="G1" s="465" t="s">
        <v>21</v>
      </c>
      <c r="H1" s="465"/>
      <c r="I1" s="465"/>
      <c r="J1" s="254">
        <f>J50*-1</f>
        <v>15673800</v>
      </c>
    </row>
    <row r="2" spans="1:13" x14ac:dyDescent="0.25">
      <c r="A2" s="20" t="s">
        <v>1</v>
      </c>
      <c r="B2" s="20"/>
      <c r="C2" s="78" t="s">
        <v>68</v>
      </c>
      <c r="D2" s="20"/>
      <c r="E2" s="20"/>
      <c r="G2" s="465" t="s">
        <v>107</v>
      </c>
      <c r="H2" s="465"/>
      <c r="I2" s="465"/>
      <c r="J2" s="21">
        <f>J46*12.5/100</f>
        <v>9743950</v>
      </c>
      <c r="M2" s="219">
        <v>8518000</v>
      </c>
    </row>
    <row r="3" spans="1:13" s="233" customFormat="1" x14ac:dyDescent="0.25">
      <c r="A3" s="72" t="s">
        <v>22</v>
      </c>
      <c r="B3" s="72"/>
      <c r="C3" s="57" t="s">
        <v>109</v>
      </c>
      <c r="D3" s="57"/>
      <c r="E3" s="20"/>
      <c r="G3" s="465" t="s">
        <v>108</v>
      </c>
      <c r="H3" s="465"/>
      <c r="I3" s="465"/>
      <c r="J3" s="21">
        <f>J1-J2</f>
        <v>5929850</v>
      </c>
      <c r="M3" s="219"/>
    </row>
    <row r="4" spans="1:13" s="233" customFormat="1" x14ac:dyDescent="0.25">
      <c r="A4" s="72" t="s">
        <v>114</v>
      </c>
      <c r="B4" s="72"/>
      <c r="C4" s="57" t="s">
        <v>126</v>
      </c>
      <c r="D4" s="57"/>
      <c r="E4" s="218"/>
      <c r="G4" s="272"/>
      <c r="H4" s="272"/>
      <c r="I4" s="272"/>
      <c r="J4" s="21"/>
      <c r="M4" s="219"/>
    </row>
    <row r="5" spans="1:13" ht="19.5" x14ac:dyDescent="0.25">
      <c r="A5" s="279"/>
      <c r="B5" s="279"/>
      <c r="C5" s="279"/>
      <c r="D5" s="279"/>
      <c r="E5" s="279"/>
      <c r="F5" s="279"/>
      <c r="G5" s="279"/>
      <c r="H5" s="279"/>
      <c r="I5" s="279"/>
      <c r="J5" s="280"/>
    </row>
    <row r="6" spans="1:13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25" t="s">
        <v>4</v>
      </c>
      <c r="I6" s="457" t="s">
        <v>5</v>
      </c>
      <c r="J6" s="429" t="s">
        <v>6</v>
      </c>
    </row>
    <row r="7" spans="1:13" x14ac:dyDescent="0.25">
      <c r="A7" s="451"/>
      <c r="B7" s="1" t="s">
        <v>7</v>
      </c>
      <c r="C7" s="176" t="s">
        <v>8</v>
      </c>
      <c r="D7" s="2" t="s">
        <v>9</v>
      </c>
      <c r="E7" s="1" t="s">
        <v>10</v>
      </c>
      <c r="F7" s="176" t="s">
        <v>8</v>
      </c>
      <c r="G7" s="2" t="s">
        <v>9</v>
      </c>
      <c r="H7" s="426"/>
      <c r="I7" s="458"/>
      <c r="J7" s="430"/>
    </row>
    <row r="8" spans="1:13" x14ac:dyDescent="0.25">
      <c r="A8" s="241">
        <v>42587</v>
      </c>
      <c r="B8" s="89">
        <v>160092872</v>
      </c>
      <c r="C8" s="91">
        <v>27</v>
      </c>
      <c r="D8" s="90">
        <v>3318700</v>
      </c>
      <c r="E8" s="242"/>
      <c r="F8" s="247"/>
      <c r="G8" s="243"/>
      <c r="H8" s="246"/>
      <c r="I8" s="245"/>
      <c r="J8" s="246"/>
    </row>
    <row r="9" spans="1:13" x14ac:dyDescent="0.25">
      <c r="A9" s="241">
        <v>42597</v>
      </c>
      <c r="B9" s="89">
        <v>160093953</v>
      </c>
      <c r="C9" s="91">
        <v>46</v>
      </c>
      <c r="D9" s="90">
        <v>4880800</v>
      </c>
      <c r="E9" s="242">
        <v>160025500</v>
      </c>
      <c r="F9" s="245">
        <v>5</v>
      </c>
      <c r="G9" s="246">
        <v>677300</v>
      </c>
      <c r="H9" s="246"/>
      <c r="I9" s="245">
        <v>2000000</v>
      </c>
      <c r="J9" s="246" t="s">
        <v>70</v>
      </c>
    </row>
    <row r="10" spans="1:13" x14ac:dyDescent="0.25">
      <c r="A10" s="241">
        <v>42607</v>
      </c>
      <c r="B10" s="89">
        <v>160094849</v>
      </c>
      <c r="C10" s="91">
        <v>65</v>
      </c>
      <c r="D10" s="90">
        <v>7745500</v>
      </c>
      <c r="E10" s="242">
        <v>160025723</v>
      </c>
      <c r="F10" s="245">
        <v>17</v>
      </c>
      <c r="G10" s="246">
        <v>1937100</v>
      </c>
      <c r="H10" s="246"/>
      <c r="I10" s="245">
        <v>2000000</v>
      </c>
      <c r="J10" s="246" t="s">
        <v>70</v>
      </c>
    </row>
    <row r="11" spans="1:13" x14ac:dyDescent="0.25">
      <c r="A11" s="241">
        <v>42612</v>
      </c>
      <c r="B11" s="242">
        <v>160095335</v>
      </c>
      <c r="C11" s="248">
        <v>2</v>
      </c>
      <c r="D11" s="246">
        <v>233000</v>
      </c>
      <c r="E11" s="242"/>
      <c r="F11" s="247"/>
      <c r="G11" s="243"/>
      <c r="H11" s="246"/>
      <c r="I11" s="245"/>
      <c r="J11" s="246"/>
    </row>
    <row r="12" spans="1:13" x14ac:dyDescent="0.25">
      <c r="A12" s="241">
        <v>42617</v>
      </c>
      <c r="B12" s="242">
        <v>160095966</v>
      </c>
      <c r="C12" s="248">
        <v>69</v>
      </c>
      <c r="D12" s="246">
        <v>8293500</v>
      </c>
      <c r="E12" s="242">
        <v>160026034</v>
      </c>
      <c r="F12" s="248">
        <v>26</v>
      </c>
      <c r="G12" s="243">
        <v>3121800</v>
      </c>
      <c r="H12" s="246"/>
      <c r="I12" s="245">
        <v>3500000</v>
      </c>
      <c r="J12" s="246" t="s">
        <v>70</v>
      </c>
    </row>
    <row r="13" spans="1:13" x14ac:dyDescent="0.25">
      <c r="A13" s="241">
        <v>42629</v>
      </c>
      <c r="B13" s="242">
        <v>160097079</v>
      </c>
      <c r="C13" s="248">
        <v>5</v>
      </c>
      <c r="D13" s="246">
        <v>479000</v>
      </c>
      <c r="E13" s="242">
        <v>160026273</v>
      </c>
      <c r="F13" s="248">
        <v>5</v>
      </c>
      <c r="G13" s="243">
        <v>601600</v>
      </c>
      <c r="H13" s="246"/>
      <c r="I13" s="245"/>
      <c r="J13" s="246"/>
    </row>
    <row r="14" spans="1:13" x14ac:dyDescent="0.25">
      <c r="A14" s="241">
        <v>42634</v>
      </c>
      <c r="B14" s="242">
        <v>160097564</v>
      </c>
      <c r="C14" s="248">
        <v>47</v>
      </c>
      <c r="D14" s="246">
        <v>5343700</v>
      </c>
      <c r="E14" s="242">
        <v>160026404</v>
      </c>
      <c r="F14" s="248">
        <v>16</v>
      </c>
      <c r="G14" s="246">
        <v>1768000</v>
      </c>
      <c r="H14" s="246"/>
      <c r="I14" s="245">
        <v>2000000</v>
      </c>
      <c r="J14" s="246" t="s">
        <v>70</v>
      </c>
    </row>
    <row r="15" spans="1:13" x14ac:dyDescent="0.25">
      <c r="A15" s="241">
        <v>42634</v>
      </c>
      <c r="B15" s="242"/>
      <c r="C15" s="248"/>
      <c r="D15" s="246"/>
      <c r="E15" s="242">
        <v>160026404</v>
      </c>
      <c r="F15" s="248">
        <v>1</v>
      </c>
      <c r="G15" s="246">
        <v>110400</v>
      </c>
      <c r="H15" s="246"/>
      <c r="I15" s="245"/>
      <c r="J15" s="246"/>
    </row>
    <row r="16" spans="1:13" x14ac:dyDescent="0.25">
      <c r="A16" s="241">
        <v>42644</v>
      </c>
      <c r="B16" s="242">
        <v>160098574</v>
      </c>
      <c r="C16" s="248">
        <v>52</v>
      </c>
      <c r="D16" s="246">
        <v>5511100</v>
      </c>
      <c r="E16" s="242">
        <v>160026655</v>
      </c>
      <c r="F16" s="248">
        <v>14</v>
      </c>
      <c r="G16" s="246">
        <v>1607300</v>
      </c>
      <c r="H16" s="246"/>
      <c r="I16" s="245">
        <v>2000000</v>
      </c>
      <c r="J16" s="246" t="s">
        <v>70</v>
      </c>
    </row>
    <row r="17" spans="1:13" x14ac:dyDescent="0.25">
      <c r="A17" s="241">
        <v>42653</v>
      </c>
      <c r="B17" s="242">
        <v>160099671</v>
      </c>
      <c r="C17" s="248">
        <v>49</v>
      </c>
      <c r="D17" s="246">
        <v>5290800</v>
      </c>
      <c r="E17" s="242">
        <v>160026897</v>
      </c>
      <c r="F17" s="248">
        <v>11</v>
      </c>
      <c r="G17" s="246">
        <v>1216900</v>
      </c>
      <c r="H17" s="246"/>
      <c r="I17" s="245">
        <v>3000000</v>
      </c>
      <c r="J17" s="246" t="s">
        <v>70</v>
      </c>
    </row>
    <row r="18" spans="1:13" x14ac:dyDescent="0.25">
      <c r="A18" s="241">
        <v>42663</v>
      </c>
      <c r="B18" s="242">
        <v>160100767</v>
      </c>
      <c r="C18" s="248">
        <v>51</v>
      </c>
      <c r="D18" s="246">
        <v>5420100</v>
      </c>
      <c r="E18" s="242">
        <v>160027122</v>
      </c>
      <c r="F18" s="248">
        <v>17</v>
      </c>
      <c r="G18" s="246">
        <v>1790000</v>
      </c>
      <c r="H18" s="246"/>
      <c r="I18" s="245">
        <v>3000000</v>
      </c>
      <c r="J18" s="246" t="s">
        <v>17</v>
      </c>
    </row>
    <row r="19" spans="1:13" x14ac:dyDescent="0.25">
      <c r="A19" s="241">
        <v>42675</v>
      </c>
      <c r="B19" s="242">
        <v>160101861</v>
      </c>
      <c r="C19" s="248">
        <v>44</v>
      </c>
      <c r="D19" s="246">
        <v>5291300</v>
      </c>
      <c r="E19" s="242">
        <v>160027361</v>
      </c>
      <c r="F19" s="248">
        <v>14</v>
      </c>
      <c r="G19" s="246">
        <v>1584300</v>
      </c>
      <c r="H19" s="246"/>
      <c r="I19" s="245">
        <v>2000000</v>
      </c>
      <c r="J19" s="246" t="s">
        <v>70</v>
      </c>
    </row>
    <row r="20" spans="1:13" x14ac:dyDescent="0.25">
      <c r="A20" s="241">
        <v>42675</v>
      </c>
      <c r="B20" s="242"/>
      <c r="C20" s="248"/>
      <c r="D20" s="246"/>
      <c r="E20" s="242">
        <v>160027366</v>
      </c>
      <c r="F20" s="248">
        <v>1</v>
      </c>
      <c r="G20" s="246">
        <v>97100</v>
      </c>
      <c r="H20" s="246"/>
      <c r="I20" s="245"/>
      <c r="J20" s="246"/>
    </row>
    <row r="21" spans="1:13" x14ac:dyDescent="0.25">
      <c r="A21" s="241">
        <v>42675</v>
      </c>
      <c r="B21" s="242"/>
      <c r="C21" s="248"/>
      <c r="D21" s="246"/>
      <c r="E21" s="242">
        <v>160027376</v>
      </c>
      <c r="F21" s="248">
        <v>1</v>
      </c>
      <c r="G21" s="246">
        <v>103700</v>
      </c>
      <c r="H21" s="246"/>
      <c r="I21" s="245"/>
      <c r="J21" s="246"/>
    </row>
    <row r="22" spans="1:13" x14ac:dyDescent="0.25">
      <c r="A22" s="241">
        <v>42687</v>
      </c>
      <c r="B22" s="242">
        <v>160103175</v>
      </c>
      <c r="C22" s="248">
        <v>52</v>
      </c>
      <c r="D22" s="246">
        <v>5577400</v>
      </c>
      <c r="E22" s="242">
        <v>160027691</v>
      </c>
      <c r="F22" s="248">
        <v>8</v>
      </c>
      <c r="G22" s="246">
        <v>901000</v>
      </c>
      <c r="H22" s="246"/>
      <c r="I22" s="245">
        <v>3000000</v>
      </c>
      <c r="J22" s="246" t="s">
        <v>70</v>
      </c>
    </row>
    <row r="23" spans="1:13" x14ac:dyDescent="0.25">
      <c r="A23" s="241">
        <v>42697</v>
      </c>
      <c r="B23" s="242">
        <v>160104201</v>
      </c>
      <c r="C23" s="248">
        <v>56</v>
      </c>
      <c r="D23" s="246">
        <v>6053000</v>
      </c>
      <c r="E23" s="242">
        <v>160027944</v>
      </c>
      <c r="F23" s="248">
        <v>10</v>
      </c>
      <c r="G23" s="246">
        <v>1176300</v>
      </c>
      <c r="H23" s="246"/>
      <c r="I23" s="245">
        <v>5000000</v>
      </c>
      <c r="J23" s="246" t="s">
        <v>70</v>
      </c>
    </row>
    <row r="24" spans="1:13" x14ac:dyDescent="0.25">
      <c r="A24" s="241">
        <v>42709</v>
      </c>
      <c r="B24" s="242">
        <v>160105412</v>
      </c>
      <c r="C24" s="248">
        <v>55</v>
      </c>
      <c r="D24" s="246">
        <v>5599400</v>
      </c>
      <c r="E24" s="242">
        <v>160028221</v>
      </c>
      <c r="F24" s="248">
        <v>8</v>
      </c>
      <c r="G24" s="246">
        <v>819600</v>
      </c>
      <c r="H24" s="246"/>
      <c r="I24" s="245">
        <v>4600000</v>
      </c>
      <c r="J24" s="246" t="s">
        <v>70</v>
      </c>
    </row>
    <row r="25" spans="1:13" x14ac:dyDescent="0.25">
      <c r="A25" s="241">
        <v>42718</v>
      </c>
      <c r="B25" s="242">
        <v>160106323</v>
      </c>
      <c r="C25" s="248">
        <v>34</v>
      </c>
      <c r="D25" s="246">
        <v>3495800</v>
      </c>
      <c r="E25" s="242"/>
      <c r="F25" s="248"/>
      <c r="G25" s="246"/>
      <c r="H25" s="246"/>
      <c r="I25" s="245"/>
      <c r="J25" s="246"/>
    </row>
    <row r="26" spans="1:13" x14ac:dyDescent="0.25">
      <c r="A26" s="241">
        <v>42720</v>
      </c>
      <c r="B26" s="242">
        <v>160106590</v>
      </c>
      <c r="C26" s="248">
        <v>15</v>
      </c>
      <c r="D26" s="246">
        <v>2030900</v>
      </c>
      <c r="E26" s="242">
        <v>160028450</v>
      </c>
      <c r="F26" s="248">
        <v>11</v>
      </c>
      <c r="G26" s="246">
        <v>1313300</v>
      </c>
      <c r="H26" s="246"/>
      <c r="I26" s="245">
        <v>5000000</v>
      </c>
      <c r="J26" s="246" t="s">
        <v>70</v>
      </c>
    </row>
    <row r="27" spans="1:13" x14ac:dyDescent="0.25">
      <c r="A27" s="241">
        <v>42732</v>
      </c>
      <c r="B27" s="242">
        <v>160107630</v>
      </c>
      <c r="C27" s="247">
        <v>36</v>
      </c>
      <c r="D27" s="246">
        <v>4004200</v>
      </c>
      <c r="E27" s="244">
        <v>160028696</v>
      </c>
      <c r="F27" s="247">
        <v>9</v>
      </c>
      <c r="G27" s="246">
        <v>1023300</v>
      </c>
      <c r="H27" s="244"/>
      <c r="I27" s="245">
        <v>4000000</v>
      </c>
      <c r="J27" s="246" t="s">
        <v>70</v>
      </c>
    </row>
    <row r="28" spans="1:13" x14ac:dyDescent="0.25">
      <c r="A28" s="241">
        <v>42745</v>
      </c>
      <c r="B28" s="242">
        <v>170108559</v>
      </c>
      <c r="C28" s="247">
        <v>34</v>
      </c>
      <c r="D28" s="246">
        <v>3758600</v>
      </c>
      <c r="E28" s="244">
        <v>170028895</v>
      </c>
      <c r="F28" s="247">
        <v>15</v>
      </c>
      <c r="G28" s="246">
        <v>1754400</v>
      </c>
      <c r="H28" s="244"/>
      <c r="I28" s="245">
        <v>1000000</v>
      </c>
      <c r="J28" s="246" t="s">
        <v>70</v>
      </c>
    </row>
    <row r="29" spans="1:13" s="233" customFormat="1" x14ac:dyDescent="0.25">
      <c r="A29" s="241">
        <v>42756</v>
      </c>
      <c r="B29" s="242">
        <v>170109451</v>
      </c>
      <c r="C29" s="247">
        <v>38</v>
      </c>
      <c r="D29" s="246">
        <v>4537900</v>
      </c>
      <c r="E29" s="244">
        <v>170029089</v>
      </c>
      <c r="F29" s="247">
        <v>9</v>
      </c>
      <c r="G29" s="246">
        <v>1073700</v>
      </c>
      <c r="H29" s="244"/>
      <c r="I29" s="245"/>
      <c r="J29" s="246"/>
      <c r="M29" s="219"/>
    </row>
    <row r="30" spans="1:13" s="233" customFormat="1" x14ac:dyDescent="0.25">
      <c r="A30" s="210">
        <v>42767</v>
      </c>
      <c r="B30" s="115">
        <v>170110607</v>
      </c>
      <c r="C30" s="120">
        <v>32</v>
      </c>
      <c r="D30" s="117">
        <v>3984900</v>
      </c>
      <c r="E30" s="244">
        <v>170029348</v>
      </c>
      <c r="F30" s="247">
        <v>11</v>
      </c>
      <c r="G30" s="246">
        <v>1360200</v>
      </c>
      <c r="H30" s="244"/>
      <c r="I30" s="245">
        <v>3000000</v>
      </c>
      <c r="J30" s="246" t="s">
        <v>70</v>
      </c>
      <c r="M30" s="219"/>
    </row>
    <row r="31" spans="1:13" s="233" customFormat="1" x14ac:dyDescent="0.25">
      <c r="A31" s="210">
        <v>42776</v>
      </c>
      <c r="B31" s="115">
        <v>170111844</v>
      </c>
      <c r="C31" s="120">
        <v>24</v>
      </c>
      <c r="D31" s="117">
        <v>2510500</v>
      </c>
      <c r="E31" s="244">
        <v>170029700</v>
      </c>
      <c r="F31" s="247">
        <v>13</v>
      </c>
      <c r="G31" s="246">
        <v>1566600</v>
      </c>
      <c r="H31" s="244"/>
      <c r="I31" s="245">
        <v>400000</v>
      </c>
      <c r="J31" s="246" t="s">
        <v>70</v>
      </c>
      <c r="M31" s="219"/>
    </row>
    <row r="32" spans="1:13" s="233" customFormat="1" x14ac:dyDescent="0.25">
      <c r="A32" s="210">
        <v>42799</v>
      </c>
      <c r="B32" s="115">
        <v>170115046</v>
      </c>
      <c r="C32" s="120">
        <v>9</v>
      </c>
      <c r="D32" s="117">
        <v>898100</v>
      </c>
      <c r="E32" s="244">
        <v>170030478</v>
      </c>
      <c r="F32" s="247">
        <v>10</v>
      </c>
      <c r="G32" s="246">
        <v>1085500</v>
      </c>
      <c r="H32" s="244"/>
      <c r="I32" s="245">
        <v>1000000</v>
      </c>
      <c r="J32" s="246" t="s">
        <v>70</v>
      </c>
      <c r="M32" s="219"/>
    </row>
    <row r="33" spans="1:14" s="233" customFormat="1" x14ac:dyDescent="0.25">
      <c r="A33" s="210">
        <v>42820</v>
      </c>
      <c r="B33" s="115">
        <v>170118184</v>
      </c>
      <c r="C33" s="120">
        <v>23</v>
      </c>
      <c r="D33" s="117">
        <v>2491200</v>
      </c>
      <c r="E33" s="244">
        <v>170031387</v>
      </c>
      <c r="F33" s="247">
        <v>3</v>
      </c>
      <c r="G33" s="246">
        <v>291000</v>
      </c>
      <c r="H33" s="244"/>
      <c r="I33" s="245">
        <v>3000000</v>
      </c>
      <c r="J33" s="246" t="s">
        <v>70</v>
      </c>
      <c r="L33" s="233" t="s">
        <v>161</v>
      </c>
      <c r="M33" s="219"/>
    </row>
    <row r="34" spans="1:14" s="233" customFormat="1" x14ac:dyDescent="0.25">
      <c r="A34" s="210">
        <v>42842</v>
      </c>
      <c r="B34" s="115">
        <v>170121507</v>
      </c>
      <c r="C34" s="120">
        <v>23</v>
      </c>
      <c r="D34" s="117">
        <v>2853800</v>
      </c>
      <c r="E34" s="244">
        <v>170032336</v>
      </c>
      <c r="F34" s="247">
        <v>7</v>
      </c>
      <c r="G34" s="246">
        <v>885300</v>
      </c>
      <c r="H34" s="244"/>
      <c r="I34" s="245">
        <v>3500000</v>
      </c>
      <c r="J34" s="246" t="s">
        <v>70</v>
      </c>
      <c r="M34" s="219"/>
    </row>
    <row r="35" spans="1:14" s="233" customFormat="1" x14ac:dyDescent="0.25">
      <c r="A35" s="210">
        <v>42842</v>
      </c>
      <c r="B35" s="115">
        <v>170121534</v>
      </c>
      <c r="C35" s="120">
        <v>1</v>
      </c>
      <c r="D35" s="117">
        <v>105100</v>
      </c>
      <c r="E35" s="244"/>
      <c r="F35" s="247"/>
      <c r="G35" s="246"/>
      <c r="H35" s="244"/>
      <c r="I35" s="245"/>
      <c r="J35" s="246"/>
      <c r="M35" s="219"/>
    </row>
    <row r="36" spans="1:14" s="233" customFormat="1" x14ac:dyDescent="0.25">
      <c r="A36" s="210">
        <v>42863</v>
      </c>
      <c r="B36" s="115">
        <v>170124487</v>
      </c>
      <c r="C36" s="120">
        <v>16</v>
      </c>
      <c r="D36" s="117">
        <v>1659700</v>
      </c>
      <c r="E36" s="244">
        <v>170033276</v>
      </c>
      <c r="F36" s="247">
        <v>7</v>
      </c>
      <c r="G36" s="246">
        <v>910300</v>
      </c>
      <c r="H36" s="244"/>
      <c r="I36" s="245">
        <v>2000000</v>
      </c>
      <c r="J36" s="246" t="s">
        <v>70</v>
      </c>
      <c r="M36" s="219"/>
    </row>
    <row r="37" spans="1:14" s="233" customFormat="1" x14ac:dyDescent="0.25">
      <c r="A37" s="210">
        <v>42873</v>
      </c>
      <c r="B37" s="115">
        <v>170126018</v>
      </c>
      <c r="C37" s="120">
        <v>26</v>
      </c>
      <c r="D37" s="117">
        <v>3275600</v>
      </c>
      <c r="E37" s="244">
        <v>170033782</v>
      </c>
      <c r="F37" s="247">
        <v>7</v>
      </c>
      <c r="G37" s="246">
        <v>692600</v>
      </c>
      <c r="H37" s="244"/>
      <c r="I37" s="245">
        <v>3500000</v>
      </c>
      <c r="J37" s="246" t="s">
        <v>70</v>
      </c>
      <c r="M37" s="219"/>
    </row>
    <row r="38" spans="1:14" s="233" customFormat="1" x14ac:dyDescent="0.25">
      <c r="A38" s="210">
        <v>42933</v>
      </c>
      <c r="B38" s="115">
        <v>170133968</v>
      </c>
      <c r="C38" s="120">
        <v>21</v>
      </c>
      <c r="D38" s="117">
        <v>2359800</v>
      </c>
      <c r="E38" s="118">
        <v>170036095</v>
      </c>
      <c r="F38" s="120">
        <v>5</v>
      </c>
      <c r="G38" s="117">
        <v>682300</v>
      </c>
      <c r="H38" s="118"/>
      <c r="I38" s="213">
        <v>2360000</v>
      </c>
      <c r="J38" s="117" t="s">
        <v>70</v>
      </c>
      <c r="M38" s="219"/>
    </row>
    <row r="39" spans="1:14" s="233" customFormat="1" x14ac:dyDescent="0.25">
      <c r="A39" s="210">
        <v>42944</v>
      </c>
      <c r="B39" s="115">
        <v>170135154</v>
      </c>
      <c r="C39" s="120">
        <v>14</v>
      </c>
      <c r="D39" s="117">
        <v>1417800</v>
      </c>
      <c r="E39" s="118">
        <v>170036342</v>
      </c>
      <c r="F39" s="120">
        <v>3</v>
      </c>
      <c r="G39" s="117">
        <v>318700</v>
      </c>
      <c r="H39" s="118"/>
      <c r="I39" s="213">
        <v>1417800</v>
      </c>
      <c r="J39" s="117" t="s">
        <v>70</v>
      </c>
      <c r="M39" s="219"/>
    </row>
    <row r="40" spans="1:14" s="233" customFormat="1" x14ac:dyDescent="0.25">
      <c r="A40" s="210"/>
      <c r="B40" s="115"/>
      <c r="C40" s="120"/>
      <c r="D40" s="117"/>
      <c r="E40" s="118"/>
      <c r="F40" s="120"/>
      <c r="G40" s="117"/>
      <c r="H40" s="118"/>
      <c r="I40" s="213"/>
      <c r="J40" s="117"/>
      <c r="M40" s="219"/>
    </row>
    <row r="41" spans="1:14" x14ac:dyDescent="0.25">
      <c r="A41" s="210"/>
      <c r="B41" s="115"/>
      <c r="C41" s="120"/>
      <c r="D41" s="117"/>
      <c r="E41" s="118"/>
      <c r="F41" s="120"/>
      <c r="G41" s="117"/>
      <c r="H41" s="118"/>
      <c r="I41" s="213"/>
      <c r="J41" s="117"/>
      <c r="N41" s="18"/>
    </row>
    <row r="42" spans="1:14" x14ac:dyDescent="0.25">
      <c r="A42" s="4"/>
      <c r="B42" s="8" t="s">
        <v>11</v>
      </c>
      <c r="C42" s="77">
        <f>SUM(C8:C41)</f>
        <v>966</v>
      </c>
      <c r="D42" s="9"/>
      <c r="E42" s="8" t="s">
        <v>11</v>
      </c>
      <c r="F42" s="77">
        <f>SUM(F8:F41)</f>
        <v>264</v>
      </c>
      <c r="G42" s="5"/>
      <c r="H42" s="3"/>
      <c r="I42" s="40"/>
      <c r="J42" s="5"/>
    </row>
    <row r="43" spans="1:14" x14ac:dyDescent="0.25">
      <c r="A43" s="4"/>
      <c r="B43" s="8"/>
      <c r="C43" s="77"/>
      <c r="D43" s="9"/>
      <c r="E43" s="8"/>
      <c r="F43" s="77"/>
      <c r="G43" s="32"/>
      <c r="H43" s="33"/>
      <c r="I43" s="40"/>
      <c r="J43" s="5"/>
    </row>
    <row r="44" spans="1:14" x14ac:dyDescent="0.25">
      <c r="A44" s="10"/>
      <c r="B44" s="11"/>
      <c r="C44" s="40"/>
      <c r="D44" s="6"/>
      <c r="E44" s="8"/>
      <c r="F44" s="40"/>
      <c r="G44" s="420" t="s">
        <v>12</v>
      </c>
      <c r="H44" s="420"/>
      <c r="I44" s="39"/>
      <c r="J44" s="13">
        <f>SUM(D8:D41)</f>
        <v>108421200</v>
      </c>
    </row>
    <row r="45" spans="1:14" x14ac:dyDescent="0.25">
      <c r="A45" s="4"/>
      <c r="B45" s="3"/>
      <c r="C45" s="40"/>
      <c r="D45" s="6"/>
      <c r="E45" s="7"/>
      <c r="F45" s="40"/>
      <c r="G45" s="420" t="s">
        <v>13</v>
      </c>
      <c r="H45" s="420"/>
      <c r="I45" s="39"/>
      <c r="J45" s="13">
        <f>SUM(G8:G41)</f>
        <v>30469600</v>
      </c>
    </row>
    <row r="46" spans="1:14" x14ac:dyDescent="0.25">
      <c r="A46" s="14"/>
      <c r="B46" s="7"/>
      <c r="C46" s="40"/>
      <c r="D46" s="6"/>
      <c r="E46" s="7"/>
      <c r="F46" s="40"/>
      <c r="G46" s="420" t="s">
        <v>14</v>
      </c>
      <c r="H46" s="420"/>
      <c r="I46" s="41"/>
      <c r="J46" s="15">
        <f>J44-J45</f>
        <v>77951600</v>
      </c>
    </row>
    <row r="47" spans="1:14" x14ac:dyDescent="0.25">
      <c r="A47" s="4"/>
      <c r="B47" s="16"/>
      <c r="C47" s="40"/>
      <c r="D47" s="17"/>
      <c r="E47" s="7"/>
      <c r="F47" s="40"/>
      <c r="G47" s="420" t="s">
        <v>15</v>
      </c>
      <c r="H47" s="420"/>
      <c r="I47" s="39"/>
      <c r="J47" s="13">
        <f>SUM(H8:H42)</f>
        <v>0</v>
      </c>
    </row>
    <row r="48" spans="1:14" x14ac:dyDescent="0.25">
      <c r="A48" s="4"/>
      <c r="B48" s="16"/>
      <c r="C48" s="40"/>
      <c r="D48" s="17"/>
      <c r="E48" s="7"/>
      <c r="F48" s="40"/>
      <c r="G48" s="420" t="s">
        <v>16</v>
      </c>
      <c r="H48" s="420"/>
      <c r="I48" s="39"/>
      <c r="J48" s="13">
        <f>J46+J47</f>
        <v>77951600</v>
      </c>
    </row>
    <row r="49" spans="1:10" x14ac:dyDescent="0.25">
      <c r="A49" s="4"/>
      <c r="B49" s="16"/>
      <c r="C49" s="40"/>
      <c r="D49" s="17"/>
      <c r="E49" s="7"/>
      <c r="F49" s="40"/>
      <c r="G49" s="420" t="s">
        <v>5</v>
      </c>
      <c r="H49" s="420"/>
      <c r="I49" s="39"/>
      <c r="J49" s="13">
        <f>SUM(I8:I42)</f>
        <v>62277800</v>
      </c>
    </row>
    <row r="50" spans="1:10" x14ac:dyDescent="0.25">
      <c r="A50" s="4"/>
      <c r="B50" s="16"/>
      <c r="C50" s="40"/>
      <c r="D50" s="17"/>
      <c r="E50" s="7"/>
      <c r="F50" s="40"/>
      <c r="G50" s="420" t="s">
        <v>31</v>
      </c>
      <c r="H50" s="420"/>
      <c r="I50" s="40" t="str">
        <f>IF(J50&gt;0,"SALDO",IF(J50&lt;0,"PIUTANG",IF(J50=0,"LUNAS")))</f>
        <v>PIUTANG</v>
      </c>
      <c r="J50" s="13">
        <f>J49-J48</f>
        <v>-15673800</v>
      </c>
    </row>
  </sheetData>
  <mergeCells count="15">
    <mergeCell ref="J6:J7"/>
    <mergeCell ref="G2:I2"/>
    <mergeCell ref="G3:I3"/>
    <mergeCell ref="G50:H50"/>
    <mergeCell ref="G44:H44"/>
    <mergeCell ref="G45:H45"/>
    <mergeCell ref="G46:H46"/>
    <mergeCell ref="G47:H47"/>
    <mergeCell ref="G48:H48"/>
    <mergeCell ref="G49:H49"/>
    <mergeCell ref="G1:I1"/>
    <mergeCell ref="A6:A7"/>
    <mergeCell ref="B6:G6"/>
    <mergeCell ref="H6:H7"/>
    <mergeCell ref="I6:I7"/>
  </mergeCells>
  <pageMargins left="0.28000000000000003" right="0.7" top="0.75" bottom="0.75" header="0.3" footer="0.3"/>
  <pageSetup paperSize="9" scale="84" orientation="portrait" horizontalDpi="0" verticalDpi="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00B0F0"/>
  </sheetPr>
  <dimension ref="A1:E29"/>
  <sheetViews>
    <sheetView zoomScale="70" zoomScaleNormal="70" workbookViewId="0">
      <pane ySplit="4" topLeftCell="A5" activePane="bottomLeft" state="frozen"/>
      <selection pane="bottomLeft" activeCell="E14" sqref="E14"/>
    </sheetView>
  </sheetViews>
  <sheetFormatPr defaultRowHeight="15" x14ac:dyDescent="0.25"/>
  <cols>
    <col min="1" max="1" width="40.85546875" style="67" customWidth="1"/>
    <col min="2" max="2" width="13.7109375" style="67" customWidth="1"/>
    <col min="3" max="3" width="14" style="67" bestFit="1" customWidth="1"/>
    <col min="4" max="4" width="1.5703125" customWidth="1"/>
    <col min="5" max="5" width="120.5703125" customWidth="1"/>
  </cols>
  <sheetData>
    <row r="1" spans="1:5" ht="15" customHeight="1" x14ac:dyDescent="0.25">
      <c r="A1" s="466" t="s">
        <v>48</v>
      </c>
      <c r="B1" s="466"/>
      <c r="C1" s="466"/>
    </row>
    <row r="2" spans="1:5" ht="15" customHeight="1" x14ac:dyDescent="0.25">
      <c r="A2" s="466"/>
      <c r="B2" s="466"/>
      <c r="C2" s="466"/>
    </row>
    <row r="3" spans="1:5" ht="18.75" x14ac:dyDescent="0.25">
      <c r="A3" s="273"/>
      <c r="B3" s="273"/>
      <c r="C3" s="273"/>
    </row>
    <row r="4" spans="1:5" ht="30" x14ac:dyDescent="0.25">
      <c r="A4" s="269" t="s">
        <v>0</v>
      </c>
      <c r="B4" s="269" t="s">
        <v>141</v>
      </c>
      <c r="C4" s="270" t="s">
        <v>142</v>
      </c>
      <c r="D4" s="20"/>
      <c r="E4" s="287" t="s">
        <v>6</v>
      </c>
    </row>
    <row r="5" spans="1:5" s="267" customFormat="1" ht="18.75" customHeight="1" x14ac:dyDescent="0.25">
      <c r="A5" s="185" t="s">
        <v>49</v>
      </c>
      <c r="B5" s="184">
        <v>43535</v>
      </c>
      <c r="C5" s="281">
        <f>'Taufik ST'!I2</f>
        <v>8595455</v>
      </c>
      <c r="E5" s="289" t="s">
        <v>150</v>
      </c>
    </row>
    <row r="6" spans="1:5" s="267" customFormat="1" ht="18.75" customHeight="1" x14ac:dyDescent="0.25">
      <c r="A6" s="185" t="s">
        <v>63</v>
      </c>
      <c r="B6" s="184">
        <v>43535</v>
      </c>
      <c r="C6" s="281">
        <f>'Indra Fashion'!I2</f>
        <v>1288660</v>
      </c>
      <c r="E6" s="289" t="s">
        <v>151</v>
      </c>
    </row>
    <row r="7" spans="1:5" s="267" customFormat="1" ht="18.75" customHeight="1" x14ac:dyDescent="0.25">
      <c r="A7" s="185" t="s">
        <v>64</v>
      </c>
      <c r="B7" s="184" t="s">
        <v>39</v>
      </c>
      <c r="C7" s="281">
        <v>0</v>
      </c>
      <c r="E7" s="289" t="s">
        <v>149</v>
      </c>
    </row>
    <row r="8" spans="1:5" s="267" customFormat="1" ht="18.75" customHeight="1" x14ac:dyDescent="0.25">
      <c r="A8" s="185" t="s">
        <v>50</v>
      </c>
      <c r="B8" s="184">
        <v>43540</v>
      </c>
      <c r="C8" s="281">
        <f>Bandros!I2</f>
        <v>0</v>
      </c>
      <c r="E8" s="289" t="s">
        <v>152</v>
      </c>
    </row>
    <row r="9" spans="1:5" s="267" customFormat="1" ht="18.75" customHeight="1" x14ac:dyDescent="0.25">
      <c r="A9" s="185" t="s">
        <v>181</v>
      </c>
      <c r="B9" s="184">
        <f>Bentang!$A$93</f>
        <v>43529</v>
      </c>
      <c r="C9" s="281">
        <f>Bentang!I2</f>
        <v>30774981</v>
      </c>
      <c r="E9" s="289" t="s">
        <v>182</v>
      </c>
    </row>
    <row r="10" spans="1:5" s="267" customFormat="1" ht="18.75" customHeight="1" x14ac:dyDescent="0.25">
      <c r="A10" s="185" t="s">
        <v>184</v>
      </c>
      <c r="B10" s="184" t="s">
        <v>39</v>
      </c>
      <c r="C10" s="281">
        <v>0</v>
      </c>
      <c r="E10" s="289" t="s">
        <v>187</v>
      </c>
    </row>
    <row r="11" spans="1:5" s="267" customFormat="1" ht="18.75" customHeight="1" x14ac:dyDescent="0.25">
      <c r="A11" s="185" t="s">
        <v>186</v>
      </c>
      <c r="B11" s="184">
        <v>43540</v>
      </c>
      <c r="C11" s="281">
        <f>ESP!I2</f>
        <v>6191072</v>
      </c>
      <c r="E11" s="289"/>
    </row>
    <row r="12" spans="1:5" s="267" customFormat="1" ht="18.75" customHeight="1" x14ac:dyDescent="0.25">
      <c r="A12" s="185" t="s">
        <v>200</v>
      </c>
      <c r="B12" s="184">
        <f>Yuan!A44</f>
        <v>43529</v>
      </c>
      <c r="C12" s="281">
        <f>Yuan!I2</f>
        <v>295375</v>
      </c>
      <c r="E12" s="289" t="s">
        <v>187</v>
      </c>
    </row>
    <row r="13" spans="1:5" s="267" customFormat="1" ht="18.75" customHeight="1" x14ac:dyDescent="0.25">
      <c r="A13" s="185" t="s">
        <v>51</v>
      </c>
      <c r="B13" s="184" t="s">
        <v>39</v>
      </c>
      <c r="C13" s="281">
        <f>Yanyan!I2</f>
        <v>0</v>
      </c>
      <c r="E13" s="289" t="s">
        <v>154</v>
      </c>
    </row>
    <row r="14" spans="1:5" s="267" customFormat="1" ht="18.75" customHeight="1" x14ac:dyDescent="0.25">
      <c r="A14" s="405" t="s">
        <v>143</v>
      </c>
      <c r="B14" s="406">
        <f>Imas!A29</f>
        <v>42667</v>
      </c>
      <c r="C14" s="407">
        <f>Imas!I2</f>
        <v>3266276</v>
      </c>
      <c r="E14" s="289" t="s">
        <v>155</v>
      </c>
    </row>
    <row r="15" spans="1:5" s="267" customFormat="1" ht="18.75" customHeight="1" x14ac:dyDescent="0.25">
      <c r="A15" s="405" t="s">
        <v>144</v>
      </c>
      <c r="B15" s="406">
        <f>Sofya!A60</f>
        <v>42891</v>
      </c>
      <c r="C15" s="407">
        <f>Sofya!I2</f>
        <v>3555540</v>
      </c>
      <c r="E15" s="289" t="s">
        <v>155</v>
      </c>
    </row>
    <row r="16" spans="1:5" s="267" customFormat="1" ht="18.75" customHeight="1" x14ac:dyDescent="0.25">
      <c r="A16" s="405" t="s">
        <v>67</v>
      </c>
      <c r="B16" s="406">
        <v>42767</v>
      </c>
      <c r="C16" s="407">
        <f>Jarkasih!J3</f>
        <v>5929850</v>
      </c>
      <c r="E16" s="289" t="s">
        <v>153</v>
      </c>
    </row>
    <row r="17" spans="1:5" s="267" customFormat="1" ht="18.75" customHeight="1" x14ac:dyDescent="0.25">
      <c r="A17" s="405" t="s">
        <v>73</v>
      </c>
      <c r="B17" s="406">
        <f>Bambang!A43</f>
        <v>42876</v>
      </c>
      <c r="C17" s="407">
        <f>Bambang!I2</f>
        <v>258363.5</v>
      </c>
      <c r="E17" s="289" t="s">
        <v>156</v>
      </c>
    </row>
    <row r="18" spans="1:5" s="267" customFormat="1" ht="18.75" customHeight="1" x14ac:dyDescent="0.25">
      <c r="A18" s="185" t="s">
        <v>74</v>
      </c>
      <c r="B18" s="184" t="s">
        <v>39</v>
      </c>
      <c r="C18" s="281">
        <v>0</v>
      </c>
      <c r="E18" s="289" t="s">
        <v>155</v>
      </c>
    </row>
    <row r="19" spans="1:5" s="267" customFormat="1" ht="18.75" customHeight="1" x14ac:dyDescent="0.25">
      <c r="A19" s="185" t="s">
        <v>86</v>
      </c>
      <c r="B19" s="184" t="s">
        <v>39</v>
      </c>
      <c r="C19" s="281">
        <f>Anip!I2</f>
        <v>0</v>
      </c>
      <c r="E19" s="289" t="s">
        <v>157</v>
      </c>
    </row>
    <row r="20" spans="1:5" s="267" customFormat="1" ht="18.75" customHeight="1" x14ac:dyDescent="0.25">
      <c r="A20" s="185" t="s">
        <v>223</v>
      </c>
      <c r="B20" s="184">
        <f>Febri!A36</f>
        <v>43530</v>
      </c>
      <c r="C20" s="281">
        <f>Febri!I2</f>
        <v>1970223</v>
      </c>
      <c r="E20" s="288"/>
    </row>
    <row r="21" spans="1:5" s="267" customFormat="1" ht="18.75" customHeight="1" x14ac:dyDescent="0.25">
      <c r="A21" s="185" t="s">
        <v>211</v>
      </c>
      <c r="B21" s="184">
        <v>43540</v>
      </c>
      <c r="C21" s="281">
        <f>'Sale ESP'!I2</f>
        <v>290400</v>
      </c>
      <c r="E21" s="288"/>
    </row>
    <row r="22" spans="1:5" s="267" customFormat="1" ht="18.75" customHeight="1" x14ac:dyDescent="0.25">
      <c r="A22" s="185"/>
      <c r="B22" s="184"/>
      <c r="C22" s="281"/>
      <c r="E22" s="288"/>
    </row>
    <row r="23" spans="1:5" s="267" customFormat="1" ht="18.75" customHeight="1" x14ac:dyDescent="0.25">
      <c r="A23" s="29" t="s">
        <v>221</v>
      </c>
      <c r="B23" s="29"/>
      <c r="C23" s="231">
        <v>-9874000</v>
      </c>
      <c r="E23" s="288"/>
    </row>
    <row r="24" spans="1:5" s="267" customFormat="1" ht="15" customHeight="1" x14ac:dyDescent="0.25">
      <c r="A24" s="469" t="s">
        <v>11</v>
      </c>
      <c r="B24" s="470"/>
      <c r="C24" s="467">
        <f>SUM(C5:C23)</f>
        <v>52542195.5</v>
      </c>
    </row>
    <row r="25" spans="1:5" s="267" customFormat="1" ht="15" customHeight="1" x14ac:dyDescent="0.25">
      <c r="A25" s="471"/>
      <c r="B25" s="472"/>
      <c r="C25" s="468"/>
    </row>
    <row r="29" spans="1:5" x14ac:dyDescent="0.25">
      <c r="C29" s="403">
        <f>C14+C15+C16+C17</f>
        <v>13010029.5</v>
      </c>
    </row>
  </sheetData>
  <mergeCells count="3">
    <mergeCell ref="A1:C2"/>
    <mergeCell ref="C24:C25"/>
    <mergeCell ref="A24:B25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pageSetUpPr fitToPage="1"/>
  </sheetPr>
  <dimension ref="A1:J55"/>
  <sheetViews>
    <sheetView workbookViewId="0">
      <pane ySplit="7" topLeftCell="A35" activePane="bottomLeft" state="frozen"/>
      <selection pane="bottomLeft" activeCell="M47" sqref="M47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6.140625" style="81" customWidth="1"/>
    <col min="7" max="7" width="11.140625" customWidth="1"/>
    <col min="8" max="8" width="9.85546875" customWidth="1"/>
    <col min="9" max="9" width="12.28515625" style="37" customWidth="1"/>
    <col min="10" max="10" width="18.7109375" customWidth="1"/>
    <col min="12" max="13" width="10.5703125" bestFit="1" customWidth="1"/>
  </cols>
  <sheetData>
    <row r="1" spans="1:10" x14ac:dyDescent="0.25">
      <c r="A1" s="20" t="s">
        <v>0</v>
      </c>
      <c r="B1" s="20"/>
      <c r="C1" s="28" t="s">
        <v>71</v>
      </c>
      <c r="D1" s="20"/>
      <c r="E1" s="20"/>
      <c r="F1" s="414" t="s">
        <v>22</v>
      </c>
      <c r="G1" s="414"/>
      <c r="H1" s="414"/>
      <c r="I1" s="38" t="s">
        <v>75</v>
      </c>
      <c r="J1" s="20"/>
    </row>
    <row r="2" spans="1:10" x14ac:dyDescent="0.25">
      <c r="A2" s="20" t="s">
        <v>1</v>
      </c>
      <c r="B2" s="20"/>
      <c r="C2" s="28" t="s">
        <v>69</v>
      </c>
      <c r="D2" s="20"/>
      <c r="E2" s="20"/>
      <c r="F2" s="414" t="s">
        <v>21</v>
      </c>
      <c r="G2" s="414"/>
      <c r="H2" s="414"/>
      <c r="I2" s="38">
        <f>J55*-1</f>
        <v>258363.5</v>
      </c>
      <c r="J2" s="20"/>
    </row>
    <row r="3" spans="1:10" s="233" customFormat="1" x14ac:dyDescent="0.25">
      <c r="A3" s="218" t="s">
        <v>114</v>
      </c>
      <c r="B3" s="218"/>
      <c r="C3" s="28" t="s">
        <v>178</v>
      </c>
      <c r="D3" s="218"/>
      <c r="E3" s="218"/>
      <c r="F3" s="265"/>
      <c r="G3" s="265"/>
      <c r="H3" s="265"/>
      <c r="I3" s="220"/>
      <c r="J3" s="21"/>
    </row>
    <row r="4" spans="1:10" x14ac:dyDescent="0.25">
      <c r="I4" s="220"/>
    </row>
    <row r="5" spans="1:10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</row>
    <row r="6" spans="1:10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25" t="s">
        <v>4</v>
      </c>
      <c r="I6" s="457" t="s">
        <v>5</v>
      </c>
      <c r="J6" s="429" t="s">
        <v>6</v>
      </c>
    </row>
    <row r="7" spans="1:10" x14ac:dyDescent="0.25">
      <c r="A7" s="451"/>
      <c r="B7" s="168" t="s">
        <v>7</v>
      </c>
      <c r="C7" s="24" t="s">
        <v>8</v>
      </c>
      <c r="D7" s="169" t="s">
        <v>9</v>
      </c>
      <c r="E7" s="168" t="s">
        <v>10</v>
      </c>
      <c r="F7" s="209" t="s">
        <v>8</v>
      </c>
      <c r="G7" s="169" t="s">
        <v>9</v>
      </c>
      <c r="H7" s="426"/>
      <c r="I7" s="458"/>
      <c r="J7" s="430"/>
    </row>
    <row r="8" spans="1:10" x14ac:dyDescent="0.25">
      <c r="A8" s="241">
        <v>42598</v>
      </c>
      <c r="B8" s="89">
        <v>160094071</v>
      </c>
      <c r="C8" s="89">
        <v>10</v>
      </c>
      <c r="D8" s="90">
        <v>900638</v>
      </c>
      <c r="E8" s="242"/>
      <c r="F8" s="247"/>
      <c r="G8" s="243">
        <v>2450</v>
      </c>
      <c r="H8" s="246">
        <v>70000</v>
      </c>
      <c r="I8" s="245"/>
      <c r="J8" s="246"/>
    </row>
    <row r="9" spans="1:10" x14ac:dyDescent="0.25">
      <c r="A9" s="241">
        <v>42612</v>
      </c>
      <c r="B9" s="89">
        <v>160095344</v>
      </c>
      <c r="C9" s="89">
        <v>4</v>
      </c>
      <c r="D9" s="90">
        <v>711725</v>
      </c>
      <c r="E9" s="242">
        <v>160025870</v>
      </c>
      <c r="F9" s="245">
        <v>1</v>
      </c>
      <c r="G9" s="246">
        <v>124250</v>
      </c>
      <c r="H9" s="246"/>
      <c r="I9" s="245">
        <f>1555663+5050</f>
        <v>1560713</v>
      </c>
      <c r="J9" s="246" t="s">
        <v>58</v>
      </c>
    </row>
    <row r="10" spans="1:10" x14ac:dyDescent="0.25">
      <c r="A10" s="241">
        <v>42630</v>
      </c>
      <c r="B10" s="89">
        <v>160097257</v>
      </c>
      <c r="C10" s="89">
        <v>27</v>
      </c>
      <c r="D10" s="90">
        <v>2730875</v>
      </c>
      <c r="E10" s="242">
        <v>160026640</v>
      </c>
      <c r="F10" s="245">
        <v>2</v>
      </c>
      <c r="G10" s="246">
        <v>166513</v>
      </c>
      <c r="H10" s="246"/>
      <c r="I10" s="245">
        <v>2565000</v>
      </c>
      <c r="J10" s="246" t="s">
        <v>17</v>
      </c>
    </row>
    <row r="11" spans="1:10" x14ac:dyDescent="0.25">
      <c r="A11" s="241">
        <v>42646</v>
      </c>
      <c r="B11" s="89">
        <v>160098873</v>
      </c>
      <c r="C11" s="89">
        <v>38</v>
      </c>
      <c r="D11" s="90">
        <v>3528263</v>
      </c>
      <c r="E11" s="242"/>
      <c r="F11" s="245"/>
      <c r="G11" s="246"/>
      <c r="H11" s="246">
        <v>75000</v>
      </c>
      <c r="I11" s="245"/>
      <c r="J11" s="246"/>
    </row>
    <row r="12" spans="1:10" x14ac:dyDescent="0.25">
      <c r="A12" s="241">
        <v>42651</v>
      </c>
      <c r="B12" s="242">
        <v>160099531</v>
      </c>
      <c r="C12" s="87">
        <v>37</v>
      </c>
      <c r="D12" s="246">
        <v>3447588</v>
      </c>
      <c r="E12" s="242">
        <v>160026842</v>
      </c>
      <c r="F12" s="247">
        <v>1</v>
      </c>
      <c r="G12" s="243">
        <v>86013</v>
      </c>
      <c r="H12" s="246"/>
      <c r="I12" s="245">
        <v>1400000</v>
      </c>
      <c r="J12" s="246" t="s">
        <v>58</v>
      </c>
    </row>
    <row r="13" spans="1:10" x14ac:dyDescent="0.25">
      <c r="A13" s="241">
        <v>42663</v>
      </c>
      <c r="B13" s="242"/>
      <c r="C13" s="87"/>
      <c r="D13" s="246"/>
      <c r="E13" s="242"/>
      <c r="F13" s="247"/>
      <c r="G13" s="243"/>
      <c r="H13" s="246"/>
      <c r="I13" s="245"/>
      <c r="J13" s="246"/>
    </row>
    <row r="14" spans="1:10" x14ac:dyDescent="0.25">
      <c r="A14" s="241">
        <v>42664</v>
      </c>
      <c r="B14" s="242">
        <v>160100833</v>
      </c>
      <c r="C14" s="87">
        <v>27</v>
      </c>
      <c r="D14" s="246">
        <v>2446938</v>
      </c>
      <c r="E14" s="242"/>
      <c r="F14" s="247"/>
      <c r="G14" s="243"/>
      <c r="H14" s="246">
        <v>75000</v>
      </c>
      <c r="I14" s="245">
        <v>5565000</v>
      </c>
      <c r="J14" s="246" t="s">
        <v>17</v>
      </c>
    </row>
    <row r="15" spans="1:10" s="233" customFormat="1" x14ac:dyDescent="0.25">
      <c r="A15" s="241">
        <v>42670</v>
      </c>
      <c r="B15" s="242">
        <v>160101396</v>
      </c>
      <c r="C15" s="87">
        <v>46</v>
      </c>
      <c r="D15" s="246">
        <v>4103575</v>
      </c>
      <c r="E15" s="242"/>
      <c r="F15" s="247"/>
      <c r="G15" s="243"/>
      <c r="H15" s="246"/>
      <c r="I15" s="245">
        <v>1100000</v>
      </c>
      <c r="J15" s="246" t="s">
        <v>58</v>
      </c>
    </row>
    <row r="16" spans="1:10" s="233" customFormat="1" x14ac:dyDescent="0.25">
      <c r="A16" s="241">
        <v>42670</v>
      </c>
      <c r="B16" s="242">
        <v>160101415</v>
      </c>
      <c r="C16" s="87">
        <v>1</v>
      </c>
      <c r="D16" s="246">
        <v>88025</v>
      </c>
      <c r="E16" s="242">
        <v>160027259</v>
      </c>
      <c r="F16" s="247">
        <v>13</v>
      </c>
      <c r="G16" s="243">
        <v>1442613</v>
      </c>
      <c r="H16" s="246"/>
      <c r="I16" s="245"/>
      <c r="J16" s="246"/>
    </row>
    <row r="17" spans="1:10" s="233" customFormat="1" x14ac:dyDescent="0.25">
      <c r="A17" s="241"/>
      <c r="B17" s="242"/>
      <c r="C17" s="87"/>
      <c r="D17" s="246"/>
      <c r="E17" s="242">
        <v>160027538</v>
      </c>
      <c r="F17" s="247">
        <v>10</v>
      </c>
      <c r="G17" s="243">
        <v>915075</v>
      </c>
      <c r="H17" s="246"/>
      <c r="I17" s="245">
        <v>3250000</v>
      </c>
      <c r="J17" s="246" t="s">
        <v>81</v>
      </c>
    </row>
    <row r="18" spans="1:10" s="233" customFormat="1" x14ac:dyDescent="0.25">
      <c r="A18" s="241">
        <v>42681</v>
      </c>
      <c r="B18" s="242">
        <v>160102611</v>
      </c>
      <c r="C18" s="87">
        <v>27</v>
      </c>
      <c r="D18" s="246">
        <v>2598138</v>
      </c>
      <c r="E18" s="242"/>
      <c r="F18" s="247"/>
      <c r="G18" s="243"/>
      <c r="H18" s="246"/>
      <c r="I18" s="245"/>
      <c r="J18" s="246"/>
    </row>
    <row r="19" spans="1:10" s="233" customFormat="1" x14ac:dyDescent="0.25">
      <c r="A19" s="241">
        <v>42681</v>
      </c>
      <c r="B19" s="242">
        <v>160102618</v>
      </c>
      <c r="C19" s="87">
        <v>7</v>
      </c>
      <c r="D19" s="246">
        <v>707000</v>
      </c>
      <c r="E19" s="242"/>
      <c r="F19" s="247"/>
      <c r="G19" s="243"/>
      <c r="H19" s="246"/>
      <c r="I19" s="245"/>
      <c r="J19" s="246"/>
    </row>
    <row r="20" spans="1:10" s="233" customFormat="1" x14ac:dyDescent="0.25">
      <c r="A20" s="241">
        <v>42689</v>
      </c>
      <c r="B20" s="242">
        <v>160103459</v>
      </c>
      <c r="C20" s="87">
        <v>33</v>
      </c>
      <c r="D20" s="246">
        <v>3715775</v>
      </c>
      <c r="E20" s="249">
        <v>160027747</v>
      </c>
      <c r="F20" s="247">
        <v>3</v>
      </c>
      <c r="G20" s="243">
        <v>314213</v>
      </c>
      <c r="H20" s="246"/>
      <c r="I20" s="245">
        <v>3000000</v>
      </c>
      <c r="J20" s="246" t="s">
        <v>81</v>
      </c>
    </row>
    <row r="21" spans="1:10" s="233" customFormat="1" x14ac:dyDescent="0.25">
      <c r="A21" s="241">
        <v>42700</v>
      </c>
      <c r="B21" s="242">
        <v>160104539</v>
      </c>
      <c r="C21" s="87">
        <v>33</v>
      </c>
      <c r="D21" s="246">
        <v>3194275</v>
      </c>
      <c r="E21" s="242">
        <v>160028006</v>
      </c>
      <c r="F21" s="247">
        <v>3</v>
      </c>
      <c r="G21" s="243">
        <v>380800</v>
      </c>
      <c r="H21" s="246"/>
      <c r="I21" s="245">
        <v>3300000</v>
      </c>
      <c r="J21" s="246" t="s">
        <v>17</v>
      </c>
    </row>
    <row r="22" spans="1:10" s="233" customFormat="1" x14ac:dyDescent="0.25">
      <c r="A22" s="241">
        <v>42700</v>
      </c>
      <c r="B22" s="242">
        <v>160104546</v>
      </c>
      <c r="C22" s="87">
        <v>1</v>
      </c>
      <c r="D22" s="246">
        <v>93888</v>
      </c>
      <c r="E22" s="242"/>
      <c r="F22" s="247"/>
      <c r="G22" s="243"/>
      <c r="H22" s="246"/>
      <c r="I22" s="245"/>
      <c r="J22" s="246"/>
    </row>
    <row r="23" spans="1:10" s="233" customFormat="1" x14ac:dyDescent="0.25">
      <c r="A23" s="241">
        <v>42709</v>
      </c>
      <c r="B23" s="242">
        <v>160105490</v>
      </c>
      <c r="C23" s="87">
        <v>35</v>
      </c>
      <c r="D23" s="246">
        <v>3941350</v>
      </c>
      <c r="E23" s="242">
        <v>160028240</v>
      </c>
      <c r="F23" s="247">
        <v>9</v>
      </c>
      <c r="G23" s="243">
        <v>968013</v>
      </c>
      <c r="H23" s="246"/>
      <c r="I23" s="245">
        <v>2300000</v>
      </c>
      <c r="J23" s="246" t="s">
        <v>17</v>
      </c>
    </row>
    <row r="24" spans="1:10" s="233" customFormat="1" x14ac:dyDescent="0.25">
      <c r="A24" s="241"/>
      <c r="B24" s="242"/>
      <c r="C24" s="87"/>
      <c r="D24" s="246"/>
      <c r="E24" s="242"/>
      <c r="F24" s="247"/>
      <c r="G24" s="243"/>
      <c r="H24" s="246"/>
      <c r="I24" s="245">
        <v>50000</v>
      </c>
      <c r="J24" s="246" t="s">
        <v>81</v>
      </c>
    </row>
    <row r="25" spans="1:10" s="233" customFormat="1" x14ac:dyDescent="0.25">
      <c r="A25" s="241">
        <v>42719</v>
      </c>
      <c r="B25" s="242"/>
      <c r="C25" s="87"/>
      <c r="D25" s="246"/>
      <c r="E25" s="242">
        <v>160028435</v>
      </c>
      <c r="F25" s="247">
        <v>6</v>
      </c>
      <c r="G25" s="243">
        <v>697375</v>
      </c>
      <c r="H25" s="246"/>
      <c r="I25" s="245">
        <v>3240025</v>
      </c>
      <c r="J25" s="246" t="s">
        <v>97</v>
      </c>
    </row>
    <row r="26" spans="1:10" s="233" customFormat="1" x14ac:dyDescent="0.25">
      <c r="A26" s="241">
        <v>42719</v>
      </c>
      <c r="B26" s="242">
        <v>160106451</v>
      </c>
      <c r="C26" s="87">
        <v>37</v>
      </c>
      <c r="D26" s="246">
        <v>4208138</v>
      </c>
      <c r="E26" s="242"/>
      <c r="F26" s="247"/>
      <c r="G26" s="243"/>
      <c r="H26" s="246"/>
      <c r="I26" s="245"/>
      <c r="J26" s="246"/>
    </row>
    <row r="27" spans="1:10" s="233" customFormat="1" x14ac:dyDescent="0.25">
      <c r="A27" s="241">
        <v>42730</v>
      </c>
      <c r="B27" s="242">
        <v>160107498</v>
      </c>
      <c r="C27" s="87">
        <v>35</v>
      </c>
      <c r="D27" s="246">
        <v>3545063</v>
      </c>
      <c r="E27" s="242">
        <v>160028672</v>
      </c>
      <c r="F27" s="247">
        <v>7</v>
      </c>
      <c r="G27" s="243">
        <v>645050</v>
      </c>
      <c r="H27" s="246"/>
      <c r="I27" s="245">
        <v>3000000</v>
      </c>
      <c r="J27" s="246" t="s">
        <v>17</v>
      </c>
    </row>
    <row r="28" spans="1:10" s="233" customFormat="1" x14ac:dyDescent="0.25">
      <c r="A28" s="241">
        <v>42730</v>
      </c>
      <c r="B28" s="242">
        <v>160107508</v>
      </c>
      <c r="C28" s="87">
        <v>3</v>
      </c>
      <c r="D28" s="246">
        <v>257688</v>
      </c>
      <c r="E28" s="242"/>
      <c r="F28" s="247"/>
      <c r="G28" s="243"/>
      <c r="H28" s="246"/>
      <c r="I28" s="245"/>
      <c r="J28" s="246"/>
    </row>
    <row r="29" spans="1:10" s="233" customFormat="1" x14ac:dyDescent="0.25">
      <c r="A29" s="241">
        <v>42739</v>
      </c>
      <c r="B29" s="242">
        <v>170209091</v>
      </c>
      <c r="C29" s="87">
        <v>2</v>
      </c>
      <c r="D29" s="246">
        <v>196088</v>
      </c>
      <c r="E29" s="242"/>
      <c r="F29" s="247"/>
      <c r="G29" s="243"/>
      <c r="H29" s="246"/>
      <c r="I29" s="245"/>
      <c r="J29" s="246"/>
    </row>
    <row r="30" spans="1:10" s="233" customFormat="1" x14ac:dyDescent="0.25">
      <c r="A30" s="241">
        <v>42742</v>
      </c>
      <c r="B30" s="242">
        <v>170108384</v>
      </c>
      <c r="C30" s="87">
        <v>34</v>
      </c>
      <c r="D30" s="246">
        <v>3806600</v>
      </c>
      <c r="E30" s="242">
        <v>170028851</v>
      </c>
      <c r="F30" s="247">
        <v>3</v>
      </c>
      <c r="G30" s="243">
        <v>313600</v>
      </c>
      <c r="H30" s="246"/>
      <c r="I30" s="245">
        <v>4250000</v>
      </c>
      <c r="J30" s="246" t="s">
        <v>81</v>
      </c>
    </row>
    <row r="31" spans="1:10" s="233" customFormat="1" x14ac:dyDescent="0.25">
      <c r="A31" s="241">
        <v>42750</v>
      </c>
      <c r="B31" s="242">
        <v>170108952</v>
      </c>
      <c r="C31" s="87">
        <v>34</v>
      </c>
      <c r="D31" s="246">
        <v>3365338</v>
      </c>
      <c r="E31" s="242">
        <v>170028980</v>
      </c>
      <c r="F31" s="247">
        <v>7</v>
      </c>
      <c r="G31" s="243">
        <v>847088</v>
      </c>
      <c r="H31" s="246"/>
      <c r="I31" s="245">
        <v>2957840</v>
      </c>
      <c r="J31" s="246" t="s">
        <v>97</v>
      </c>
    </row>
    <row r="32" spans="1:10" s="233" customFormat="1" x14ac:dyDescent="0.25">
      <c r="A32" s="241">
        <v>42761</v>
      </c>
      <c r="B32" s="242">
        <v>170109910</v>
      </c>
      <c r="C32" s="87">
        <v>23</v>
      </c>
      <c r="D32" s="246">
        <v>2404763</v>
      </c>
      <c r="E32" s="242">
        <v>170029204</v>
      </c>
      <c r="F32" s="247">
        <v>9</v>
      </c>
      <c r="G32" s="243">
        <v>865725</v>
      </c>
      <c r="H32" s="246"/>
      <c r="I32" s="245">
        <v>2400000</v>
      </c>
      <c r="J32" s="246" t="s">
        <v>81</v>
      </c>
    </row>
    <row r="33" spans="1:10" s="233" customFormat="1" x14ac:dyDescent="0.25">
      <c r="A33" s="241">
        <v>42772</v>
      </c>
      <c r="B33" s="242">
        <v>170111323</v>
      </c>
      <c r="C33" s="87">
        <v>37</v>
      </c>
      <c r="D33" s="246">
        <v>3862775</v>
      </c>
      <c r="E33" s="242">
        <v>170029493</v>
      </c>
      <c r="F33" s="247">
        <v>15</v>
      </c>
      <c r="G33" s="243">
        <v>1511038</v>
      </c>
      <c r="H33" s="246"/>
      <c r="I33" s="245">
        <v>993400</v>
      </c>
      <c r="J33" s="246" t="s">
        <v>81</v>
      </c>
    </row>
    <row r="34" spans="1:10" s="233" customFormat="1" x14ac:dyDescent="0.25">
      <c r="A34" s="241">
        <v>42772</v>
      </c>
      <c r="B34" s="242"/>
      <c r="C34" s="87"/>
      <c r="D34" s="246"/>
      <c r="E34" s="242">
        <v>170029497</v>
      </c>
      <c r="F34" s="247">
        <v>1</v>
      </c>
      <c r="G34" s="243">
        <v>101675</v>
      </c>
      <c r="H34" s="246"/>
      <c r="I34" s="245"/>
      <c r="J34" s="246"/>
    </row>
    <row r="35" spans="1:10" s="233" customFormat="1" x14ac:dyDescent="0.25">
      <c r="A35" s="241"/>
      <c r="B35" s="242"/>
      <c r="C35" s="87"/>
      <c r="D35" s="246"/>
      <c r="E35" s="242">
        <v>170029857</v>
      </c>
      <c r="F35" s="247">
        <v>4</v>
      </c>
      <c r="G35" s="243">
        <v>359100</v>
      </c>
      <c r="H35" s="246"/>
      <c r="I35" s="245">
        <v>3402000</v>
      </c>
      <c r="J35" s="246" t="s">
        <v>81</v>
      </c>
    </row>
    <row r="36" spans="1:10" s="233" customFormat="1" x14ac:dyDescent="0.25">
      <c r="A36" s="241">
        <v>42783</v>
      </c>
      <c r="B36" s="242">
        <v>170112803</v>
      </c>
      <c r="C36" s="87">
        <v>31</v>
      </c>
      <c r="D36" s="246">
        <v>3051213</v>
      </c>
      <c r="E36" s="242"/>
      <c r="F36" s="247"/>
      <c r="G36" s="243"/>
      <c r="H36" s="246"/>
      <c r="I36" s="245"/>
      <c r="J36" s="246"/>
    </row>
    <row r="37" spans="1:10" s="233" customFormat="1" x14ac:dyDescent="0.25">
      <c r="A37" s="241">
        <v>42795</v>
      </c>
      <c r="B37" s="242"/>
      <c r="C37" s="87"/>
      <c r="D37" s="246"/>
      <c r="E37" s="242">
        <v>170030319</v>
      </c>
      <c r="F37" s="247">
        <v>7</v>
      </c>
      <c r="G37" s="243">
        <v>686788</v>
      </c>
      <c r="H37" s="246"/>
      <c r="I37" s="245"/>
      <c r="J37" s="246"/>
    </row>
    <row r="38" spans="1:10" s="233" customFormat="1" x14ac:dyDescent="0.25">
      <c r="A38" s="241">
        <v>42825</v>
      </c>
      <c r="B38" s="242"/>
      <c r="C38" s="87"/>
      <c r="D38" s="246"/>
      <c r="E38" s="242">
        <v>170031619</v>
      </c>
      <c r="F38" s="247">
        <v>5</v>
      </c>
      <c r="G38" s="243">
        <v>513636</v>
      </c>
      <c r="H38" s="246"/>
      <c r="I38" s="245"/>
      <c r="J38" s="246"/>
    </row>
    <row r="39" spans="1:10" s="233" customFormat="1" x14ac:dyDescent="0.25">
      <c r="A39" s="241"/>
      <c r="B39" s="242"/>
      <c r="C39" s="87"/>
      <c r="D39" s="246"/>
      <c r="E39" s="242">
        <v>170032339</v>
      </c>
      <c r="F39" s="247">
        <v>2</v>
      </c>
      <c r="G39" s="243">
        <v>247975</v>
      </c>
      <c r="H39" s="246"/>
      <c r="I39" s="245"/>
      <c r="J39" s="246"/>
    </row>
    <row r="40" spans="1:10" s="233" customFormat="1" x14ac:dyDescent="0.25">
      <c r="A40" s="241">
        <v>42858</v>
      </c>
      <c r="B40" s="242">
        <v>170123728</v>
      </c>
      <c r="C40" s="87">
        <v>11</v>
      </c>
      <c r="D40" s="246">
        <v>1250900</v>
      </c>
      <c r="E40" s="242">
        <v>170033055</v>
      </c>
      <c r="F40" s="247">
        <v>5</v>
      </c>
      <c r="G40" s="243">
        <v>494550</v>
      </c>
      <c r="H40" s="246"/>
      <c r="I40" s="245">
        <v>1251000</v>
      </c>
      <c r="J40" s="246" t="s">
        <v>81</v>
      </c>
    </row>
    <row r="41" spans="1:10" s="233" customFormat="1" x14ac:dyDescent="0.25">
      <c r="A41" s="241">
        <v>42876</v>
      </c>
      <c r="B41" s="244"/>
      <c r="C41" s="244"/>
      <c r="D41" s="305"/>
      <c r="E41" s="242">
        <v>170033937</v>
      </c>
      <c r="F41" s="87">
        <v>5</v>
      </c>
      <c r="G41" s="243">
        <v>483700</v>
      </c>
      <c r="H41" s="246"/>
      <c r="I41" s="245"/>
      <c r="J41" s="246"/>
    </row>
    <row r="42" spans="1:10" s="233" customFormat="1" x14ac:dyDescent="0.25">
      <c r="A42" s="241"/>
      <c r="B42" s="244"/>
      <c r="C42" s="244"/>
      <c r="D42" s="305"/>
      <c r="E42" s="242"/>
      <c r="F42" s="87"/>
      <c r="G42" s="243"/>
      <c r="H42" s="246"/>
      <c r="I42" s="245">
        <f>D40*12.5/100</f>
        <v>156362.5</v>
      </c>
      <c r="J42" s="246" t="s">
        <v>172</v>
      </c>
    </row>
    <row r="43" spans="1:10" s="233" customFormat="1" x14ac:dyDescent="0.25">
      <c r="A43" s="210">
        <v>42876</v>
      </c>
      <c r="B43" s="237">
        <v>170126506</v>
      </c>
      <c r="C43" s="12">
        <v>14</v>
      </c>
      <c r="D43" s="117">
        <v>1651800</v>
      </c>
      <c r="E43" s="242"/>
      <c r="F43" s="87"/>
      <c r="G43" s="243"/>
      <c r="H43" s="246"/>
      <c r="I43" s="245">
        <v>1655000</v>
      </c>
      <c r="J43" s="246" t="s">
        <v>81</v>
      </c>
    </row>
    <row r="44" spans="1:10" s="233" customFormat="1" x14ac:dyDescent="0.25">
      <c r="A44" s="210"/>
      <c r="B44" s="237"/>
      <c r="C44" s="237"/>
      <c r="D44" s="117"/>
      <c r="E44" s="242"/>
      <c r="F44" s="87"/>
      <c r="G44" s="243"/>
      <c r="H44" s="246"/>
      <c r="I44" s="245">
        <f>D43*12.5/100</f>
        <v>206475</v>
      </c>
      <c r="J44" s="246" t="s">
        <v>173</v>
      </c>
    </row>
    <row r="45" spans="1:10" s="233" customFormat="1" x14ac:dyDescent="0.25">
      <c r="A45" s="210"/>
      <c r="B45" s="237"/>
      <c r="C45" s="237"/>
      <c r="D45" s="117"/>
      <c r="E45" s="115"/>
      <c r="F45" s="211"/>
      <c r="G45" s="147"/>
      <c r="H45" s="34"/>
      <c r="I45" s="102"/>
      <c r="J45" s="34"/>
    </row>
    <row r="46" spans="1:10" x14ac:dyDescent="0.25">
      <c r="A46" s="210"/>
      <c r="B46" s="115"/>
      <c r="C46" s="211"/>
      <c r="D46" s="117"/>
      <c r="E46" s="115"/>
      <c r="F46" s="120"/>
      <c r="G46" s="212"/>
      <c r="H46" s="117"/>
      <c r="I46" s="213"/>
      <c r="J46" s="117"/>
    </row>
    <row r="47" spans="1:10" x14ac:dyDescent="0.25">
      <c r="A47" s="4"/>
      <c r="B47" s="8" t="s">
        <v>11</v>
      </c>
      <c r="C47" s="27">
        <f>SUM(C8:C46)</f>
        <v>587</v>
      </c>
      <c r="D47" s="9"/>
      <c r="E47" s="8" t="s">
        <v>11</v>
      </c>
      <c r="F47" s="77">
        <f>SUM(F8:F46)</f>
        <v>118</v>
      </c>
      <c r="G47" s="5"/>
      <c r="H47" s="3"/>
      <c r="I47" s="40"/>
      <c r="J47" s="5"/>
    </row>
    <row r="48" spans="1:10" x14ac:dyDescent="0.25">
      <c r="A48" s="4"/>
      <c r="B48" s="8"/>
      <c r="C48" s="27"/>
      <c r="D48" s="9"/>
      <c r="E48" s="8"/>
      <c r="F48" s="77"/>
      <c r="G48" s="32"/>
      <c r="H48" s="33"/>
      <c r="I48" s="40"/>
      <c r="J48" s="5"/>
    </row>
    <row r="49" spans="1:10" x14ac:dyDescent="0.25">
      <c r="A49" s="10"/>
      <c r="B49" s="11"/>
      <c r="C49" s="26"/>
      <c r="D49" s="6"/>
      <c r="E49" s="8"/>
      <c r="F49" s="40"/>
      <c r="G49" s="420" t="s">
        <v>12</v>
      </c>
      <c r="H49" s="420"/>
      <c r="I49" s="39"/>
      <c r="J49" s="13">
        <f>SUM(D8:D46)</f>
        <v>59808419</v>
      </c>
    </row>
    <row r="50" spans="1:10" x14ac:dyDescent="0.25">
      <c r="A50" s="4"/>
      <c r="B50" s="3"/>
      <c r="C50" s="26"/>
      <c r="D50" s="6"/>
      <c r="E50" s="7"/>
      <c r="F50" s="40"/>
      <c r="G50" s="420" t="s">
        <v>13</v>
      </c>
      <c r="H50" s="420"/>
      <c r="I50" s="39"/>
      <c r="J50" s="13">
        <f>SUM(G8:G46)</f>
        <v>12167240</v>
      </c>
    </row>
    <row r="51" spans="1:10" x14ac:dyDescent="0.25">
      <c r="A51" s="14"/>
      <c r="B51" s="7"/>
      <c r="C51" s="26"/>
      <c r="D51" s="6"/>
      <c r="E51" s="7"/>
      <c r="F51" s="40"/>
      <c r="G51" s="420" t="s">
        <v>14</v>
      </c>
      <c r="H51" s="420"/>
      <c r="I51" s="41"/>
      <c r="J51" s="15">
        <f>J49-J50</f>
        <v>47641179</v>
      </c>
    </row>
    <row r="52" spans="1:10" x14ac:dyDescent="0.25">
      <c r="A52" s="4"/>
      <c r="B52" s="16"/>
      <c r="C52" s="26"/>
      <c r="D52" s="17"/>
      <c r="E52" s="7"/>
      <c r="F52" s="40"/>
      <c r="G52" s="420" t="s">
        <v>15</v>
      </c>
      <c r="H52" s="420"/>
      <c r="I52" s="39"/>
      <c r="J52" s="13">
        <f>SUM(H8:H47)</f>
        <v>220000</v>
      </c>
    </row>
    <row r="53" spans="1:10" x14ac:dyDescent="0.25">
      <c r="A53" s="4"/>
      <c r="B53" s="16"/>
      <c r="C53" s="26"/>
      <c r="D53" s="17"/>
      <c r="E53" s="7"/>
      <c r="F53" s="40"/>
      <c r="G53" s="420" t="s">
        <v>16</v>
      </c>
      <c r="H53" s="420"/>
      <c r="I53" s="39"/>
      <c r="J53" s="13">
        <f>J51+J52</f>
        <v>47861179</v>
      </c>
    </row>
    <row r="54" spans="1:10" x14ac:dyDescent="0.25">
      <c r="A54" s="4"/>
      <c r="B54" s="16"/>
      <c r="C54" s="26"/>
      <c r="D54" s="17"/>
      <c r="E54" s="7"/>
      <c r="F54" s="40"/>
      <c r="G54" s="420" t="s">
        <v>5</v>
      </c>
      <c r="H54" s="420"/>
      <c r="I54" s="39"/>
      <c r="J54" s="13">
        <f>SUM(I8:I47)</f>
        <v>47602815.5</v>
      </c>
    </row>
    <row r="55" spans="1:10" x14ac:dyDescent="0.25">
      <c r="A55" s="4"/>
      <c r="B55" s="16"/>
      <c r="C55" s="26"/>
      <c r="D55" s="17"/>
      <c r="E55" s="7"/>
      <c r="F55" s="40"/>
      <c r="G55" s="420" t="s">
        <v>31</v>
      </c>
      <c r="H55" s="420"/>
      <c r="I55" s="40" t="str">
        <f>IF(J55&gt;0,"SALDO",IF(J55&lt;0,"PIUTANG",IF(J55=0,"LUNAS")))</f>
        <v>PIUTANG</v>
      </c>
      <c r="J55" s="13">
        <f>J54-J53</f>
        <v>-258363.5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55:H55"/>
    <mergeCell ref="G49:H49"/>
    <mergeCell ref="G50:H50"/>
    <mergeCell ref="G51:H51"/>
    <mergeCell ref="G52:H52"/>
    <mergeCell ref="G53:H53"/>
    <mergeCell ref="G54:H54"/>
  </mergeCells>
  <pageMargins left="0.3" right="0.19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R36"/>
  <sheetViews>
    <sheetView workbookViewId="0">
      <pane ySplit="7" topLeftCell="A17" activePane="bottomLeft" state="frozen"/>
      <selection pane="bottomLeft" activeCell="K23" sqref="K23"/>
    </sheetView>
  </sheetViews>
  <sheetFormatPr defaultRowHeight="15" x14ac:dyDescent="0.25"/>
  <cols>
    <col min="1" max="1" width="8.140625" style="160" customWidth="1"/>
    <col min="2" max="2" width="11.85546875" bestFit="1" customWidth="1"/>
    <col min="3" max="3" width="7.42578125" style="81" customWidth="1"/>
    <col min="4" max="4" width="12.7109375" customWidth="1"/>
    <col min="5" max="5" width="10.28515625" customWidth="1"/>
    <col min="6" max="6" width="5.42578125" style="81" customWidth="1"/>
    <col min="7" max="7" width="13.5703125" customWidth="1"/>
    <col min="8" max="8" width="10.28515625" style="37" customWidth="1"/>
    <col min="9" max="9" width="12.28515625" style="37" customWidth="1"/>
    <col min="10" max="10" width="18.5703125" customWidth="1"/>
    <col min="11" max="11" width="9.140625" style="219"/>
    <col min="12" max="13" width="11.5703125" style="219" bestFit="1" customWidth="1"/>
    <col min="14" max="14" width="13.28515625" style="219" customWidth="1"/>
    <col min="15" max="15" width="10.5703125" style="219" bestFit="1" customWidth="1"/>
    <col min="16" max="18" width="9.140625" style="219"/>
  </cols>
  <sheetData>
    <row r="1" spans="1:18" x14ac:dyDescent="0.25">
      <c r="A1" s="20" t="s">
        <v>0</v>
      </c>
      <c r="B1" s="20"/>
      <c r="C1" s="78" t="s">
        <v>23</v>
      </c>
      <c r="D1" s="20"/>
      <c r="E1" s="20"/>
      <c r="F1" s="414" t="s">
        <v>22</v>
      </c>
      <c r="G1" s="414"/>
      <c r="H1" s="414"/>
      <c r="I1" s="42" t="s">
        <v>20</v>
      </c>
      <c r="J1" s="20"/>
      <c r="L1" s="277">
        <f>SUM(D23:D26)</f>
        <v>1392700</v>
      </c>
      <c r="M1" s="219" t="e">
        <f>SUM(#REF!)</f>
        <v>#REF!</v>
      </c>
      <c r="N1" s="219" t="e">
        <f>L3+M3</f>
        <v>#REF!</v>
      </c>
      <c r="O1" s="219" t="e">
        <f>L2+N1</f>
        <v>#REF!</v>
      </c>
    </row>
    <row r="2" spans="1:18" x14ac:dyDescent="0.25">
      <c r="A2" s="20" t="s">
        <v>1</v>
      </c>
      <c r="B2" s="20"/>
      <c r="C2" s="78" t="s">
        <v>19</v>
      </c>
      <c r="D2" s="20"/>
      <c r="E2" s="20"/>
      <c r="F2" s="414" t="s">
        <v>21</v>
      </c>
      <c r="G2" s="414"/>
      <c r="H2" s="414"/>
      <c r="I2" s="38">
        <f>J36*-1</f>
        <v>1288660</v>
      </c>
      <c r="J2" s="20"/>
      <c r="L2" s="277">
        <f>SUM(G23:G26)</f>
        <v>104040</v>
      </c>
      <c r="M2" s="219" t="e">
        <f>SUM(#REF!)</f>
        <v>#REF!</v>
      </c>
    </row>
    <row r="3" spans="1:18" s="233" customFormat="1" x14ac:dyDescent="0.25">
      <c r="A3" s="218" t="s">
        <v>114</v>
      </c>
      <c r="B3" s="218"/>
      <c r="C3" s="221" t="s">
        <v>174</v>
      </c>
      <c r="D3" s="218"/>
      <c r="E3" s="218"/>
      <c r="F3" s="265"/>
      <c r="G3" s="265"/>
      <c r="H3" s="265"/>
      <c r="I3" s="220"/>
      <c r="J3" s="218"/>
      <c r="K3" s="219"/>
      <c r="L3" s="277">
        <f>L1-L2</f>
        <v>1288660</v>
      </c>
      <c r="M3" s="219" t="e">
        <f>M1-M2</f>
        <v>#REF!</v>
      </c>
      <c r="N3" s="219"/>
      <c r="O3" s="219"/>
      <c r="P3" s="219"/>
      <c r="Q3" s="219"/>
      <c r="R3" s="219"/>
    </row>
    <row r="5" spans="1:18" ht="19.5" x14ac:dyDescent="0.25">
      <c r="A5" s="415"/>
      <c r="B5" s="415"/>
      <c r="C5" s="415"/>
      <c r="D5" s="415"/>
      <c r="E5" s="415"/>
      <c r="F5" s="415"/>
      <c r="G5" s="415"/>
      <c r="H5" s="415"/>
      <c r="I5" s="415"/>
      <c r="J5" s="415"/>
    </row>
    <row r="6" spans="1:18" x14ac:dyDescent="0.25">
      <c r="A6" s="421" t="s">
        <v>2</v>
      </c>
      <c r="B6" s="417" t="s">
        <v>3</v>
      </c>
      <c r="C6" s="417"/>
      <c r="D6" s="417"/>
      <c r="E6" s="417"/>
      <c r="F6" s="417"/>
      <c r="G6" s="417"/>
      <c r="H6" s="422" t="s">
        <v>4</v>
      </c>
      <c r="I6" s="418" t="s">
        <v>5</v>
      </c>
      <c r="J6" s="419" t="s">
        <v>6</v>
      </c>
    </row>
    <row r="7" spans="1:18" x14ac:dyDescent="0.25">
      <c r="A7" s="421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422"/>
      <c r="I7" s="418"/>
      <c r="J7" s="419"/>
    </row>
    <row r="8" spans="1:18" s="233" customFormat="1" ht="15.75" customHeight="1" x14ac:dyDescent="0.25">
      <c r="A8" s="161">
        <v>43460</v>
      </c>
      <c r="B8" s="242">
        <v>180182263</v>
      </c>
      <c r="C8" s="247">
        <v>1</v>
      </c>
      <c r="D8" s="246">
        <v>118038</v>
      </c>
      <c r="E8" s="244"/>
      <c r="F8" s="247"/>
      <c r="G8" s="246"/>
      <c r="H8" s="245"/>
      <c r="I8" s="245"/>
      <c r="J8" s="246"/>
      <c r="K8" s="219"/>
      <c r="L8" s="219"/>
      <c r="M8" s="219"/>
      <c r="N8" s="219"/>
      <c r="O8" s="219"/>
      <c r="P8" s="219"/>
      <c r="Q8" s="219"/>
      <c r="R8" s="219"/>
    </row>
    <row r="9" spans="1:18" s="233" customFormat="1" ht="15.75" customHeight="1" x14ac:dyDescent="0.25">
      <c r="A9" s="161">
        <v>43463</v>
      </c>
      <c r="B9" s="242">
        <v>180182393</v>
      </c>
      <c r="C9" s="247">
        <v>1</v>
      </c>
      <c r="D9" s="246">
        <v>120050</v>
      </c>
      <c r="E9" s="244"/>
      <c r="F9" s="247"/>
      <c r="G9" s="246"/>
      <c r="H9" s="245"/>
      <c r="I9" s="245"/>
      <c r="J9" s="246"/>
      <c r="K9" s="219"/>
      <c r="L9" s="219"/>
      <c r="M9" s="219"/>
      <c r="N9" s="219"/>
      <c r="O9" s="219"/>
      <c r="P9" s="219"/>
      <c r="Q9" s="219"/>
      <c r="R9" s="219"/>
    </row>
    <row r="10" spans="1:18" s="233" customFormat="1" ht="15.75" customHeight="1" x14ac:dyDescent="0.25">
      <c r="A10" s="161">
        <v>43467</v>
      </c>
      <c r="B10" s="242">
        <v>180182565</v>
      </c>
      <c r="C10" s="247">
        <v>2</v>
      </c>
      <c r="D10" s="246">
        <v>293388</v>
      </c>
      <c r="E10" s="244"/>
      <c r="F10" s="247"/>
      <c r="G10" s="246"/>
      <c r="H10" s="245"/>
      <c r="I10" s="245">
        <v>531476</v>
      </c>
      <c r="J10" s="246" t="s">
        <v>17</v>
      </c>
      <c r="K10" s="219"/>
      <c r="L10" s="219"/>
      <c r="M10" s="219"/>
      <c r="N10" s="219"/>
      <c r="O10" s="219"/>
      <c r="P10" s="219"/>
      <c r="Q10" s="219"/>
      <c r="R10" s="219"/>
    </row>
    <row r="11" spans="1:18" s="233" customFormat="1" ht="15.75" customHeight="1" x14ac:dyDescent="0.25">
      <c r="A11" s="161">
        <v>43482</v>
      </c>
      <c r="B11" s="242">
        <v>190183325</v>
      </c>
      <c r="C11" s="247">
        <v>1</v>
      </c>
      <c r="D11" s="246">
        <v>110600</v>
      </c>
      <c r="E11" s="244"/>
      <c r="F11" s="247"/>
      <c r="G11" s="246"/>
      <c r="H11" s="245"/>
      <c r="I11" s="245"/>
      <c r="J11" s="246"/>
      <c r="K11" s="219"/>
      <c r="L11" s="219"/>
      <c r="M11" s="219"/>
      <c r="N11" s="219"/>
      <c r="O11" s="219"/>
      <c r="P11" s="219"/>
      <c r="Q11" s="219"/>
      <c r="R11" s="219"/>
    </row>
    <row r="12" spans="1:18" s="233" customFormat="1" ht="15.75" customHeight="1" x14ac:dyDescent="0.25">
      <c r="A12" s="161">
        <v>43483</v>
      </c>
      <c r="B12" s="242">
        <v>190183364</v>
      </c>
      <c r="C12" s="247">
        <v>1</v>
      </c>
      <c r="D12" s="246">
        <v>107275</v>
      </c>
      <c r="E12" s="244"/>
      <c r="F12" s="247"/>
      <c r="G12" s="246"/>
      <c r="H12" s="245"/>
      <c r="I12" s="245"/>
      <c r="J12" s="246"/>
      <c r="K12" s="219"/>
      <c r="L12" s="219"/>
      <c r="M12" s="219"/>
      <c r="N12" s="219"/>
      <c r="O12" s="219"/>
      <c r="P12" s="219"/>
      <c r="Q12" s="219"/>
      <c r="R12" s="219"/>
    </row>
    <row r="13" spans="1:18" s="233" customFormat="1" ht="15.75" customHeight="1" x14ac:dyDescent="0.25">
      <c r="A13" s="161">
        <v>43486</v>
      </c>
      <c r="B13" s="242">
        <v>190183497</v>
      </c>
      <c r="C13" s="247">
        <v>2</v>
      </c>
      <c r="D13" s="246">
        <v>230825</v>
      </c>
      <c r="E13" s="244"/>
      <c r="F13" s="247"/>
      <c r="G13" s="246"/>
      <c r="H13" s="245"/>
      <c r="I13" s="245">
        <v>448700</v>
      </c>
      <c r="J13" s="246" t="s">
        <v>17</v>
      </c>
      <c r="K13" s="219"/>
      <c r="L13" s="219"/>
      <c r="M13" s="219"/>
      <c r="N13" s="219"/>
      <c r="O13" s="219"/>
      <c r="P13" s="219"/>
      <c r="Q13" s="219"/>
      <c r="R13" s="219"/>
    </row>
    <row r="14" spans="1:18" s="233" customFormat="1" ht="15.75" customHeight="1" x14ac:dyDescent="0.25">
      <c r="A14" s="161">
        <v>43493</v>
      </c>
      <c r="B14" s="242">
        <v>190183800</v>
      </c>
      <c r="C14" s="247">
        <v>1</v>
      </c>
      <c r="D14" s="246">
        <v>86450</v>
      </c>
      <c r="E14" s="244"/>
      <c r="F14" s="247"/>
      <c r="G14" s="246"/>
      <c r="H14" s="245"/>
      <c r="I14" s="245"/>
      <c r="J14" s="246"/>
      <c r="K14" s="219"/>
      <c r="L14" s="219"/>
      <c r="M14" s="219"/>
      <c r="N14" s="219"/>
      <c r="O14" s="219"/>
      <c r="P14" s="219"/>
      <c r="Q14" s="219"/>
      <c r="R14" s="219"/>
    </row>
    <row r="15" spans="1:18" s="233" customFormat="1" ht="15.75" customHeight="1" x14ac:dyDescent="0.25">
      <c r="A15" s="161">
        <v>43498</v>
      </c>
      <c r="B15" s="242">
        <v>19000205</v>
      </c>
      <c r="C15" s="247">
        <v>1</v>
      </c>
      <c r="D15" s="246">
        <v>120050</v>
      </c>
      <c r="E15" s="244"/>
      <c r="F15" s="247"/>
      <c r="G15" s="246"/>
      <c r="H15" s="245"/>
      <c r="I15" s="245">
        <v>206500</v>
      </c>
      <c r="J15" s="246" t="s">
        <v>17</v>
      </c>
      <c r="K15" s="219"/>
      <c r="L15" s="219"/>
      <c r="M15" s="219"/>
      <c r="N15" s="219"/>
      <c r="O15" s="219"/>
      <c r="P15" s="219"/>
      <c r="Q15" s="219"/>
      <c r="R15" s="219"/>
    </row>
    <row r="16" spans="1:18" s="233" customFormat="1" ht="15.75" customHeight="1" x14ac:dyDescent="0.25">
      <c r="A16" s="161">
        <v>43507</v>
      </c>
      <c r="B16" s="242">
        <v>19000638</v>
      </c>
      <c r="C16" s="247">
        <v>4</v>
      </c>
      <c r="D16" s="246">
        <v>461038</v>
      </c>
      <c r="E16" s="244"/>
      <c r="F16" s="247"/>
      <c r="G16" s="246"/>
      <c r="H16" s="245"/>
      <c r="I16" s="245"/>
      <c r="J16" s="246"/>
      <c r="K16" s="219"/>
      <c r="L16" s="219"/>
      <c r="M16" s="219"/>
      <c r="N16" s="219"/>
      <c r="O16" s="219"/>
      <c r="P16" s="219"/>
      <c r="Q16" s="219"/>
      <c r="R16" s="219"/>
    </row>
    <row r="17" spans="1:18" s="233" customFormat="1" ht="15.75" customHeight="1" x14ac:dyDescent="0.25">
      <c r="A17" s="161">
        <v>43517</v>
      </c>
      <c r="B17" s="242">
        <v>19001274</v>
      </c>
      <c r="C17" s="247">
        <v>1</v>
      </c>
      <c r="D17" s="246">
        <v>87850</v>
      </c>
      <c r="E17" s="244" t="s">
        <v>261</v>
      </c>
      <c r="F17" s="247">
        <v>3</v>
      </c>
      <c r="G17" s="246">
        <v>337483</v>
      </c>
      <c r="H17" s="245"/>
      <c r="I17" s="245"/>
      <c r="J17" s="246"/>
      <c r="K17" s="219"/>
      <c r="L17" s="219"/>
      <c r="M17" s="219"/>
      <c r="N17" s="219"/>
      <c r="O17" s="219"/>
      <c r="P17" s="219"/>
      <c r="Q17" s="219"/>
      <c r="R17" s="219"/>
    </row>
    <row r="18" spans="1:18" s="233" customFormat="1" ht="15.75" customHeight="1" x14ac:dyDescent="0.25">
      <c r="A18" s="161">
        <v>43521</v>
      </c>
      <c r="B18" s="242">
        <v>19001514</v>
      </c>
      <c r="C18" s="247">
        <v>1</v>
      </c>
      <c r="D18" s="246">
        <v>100045</v>
      </c>
      <c r="E18" s="244"/>
      <c r="F18" s="247"/>
      <c r="G18" s="246"/>
      <c r="H18" s="245"/>
      <c r="I18" s="245"/>
      <c r="J18" s="246"/>
      <c r="K18" s="219"/>
      <c r="L18" s="219"/>
      <c r="M18" s="219"/>
      <c r="N18" s="219"/>
      <c r="O18" s="219"/>
      <c r="P18" s="219"/>
      <c r="Q18" s="219"/>
      <c r="R18" s="219"/>
    </row>
    <row r="19" spans="1:18" s="233" customFormat="1" ht="15.75" customHeight="1" x14ac:dyDescent="0.25">
      <c r="A19" s="161">
        <v>43524</v>
      </c>
      <c r="B19" s="242">
        <v>19001706</v>
      </c>
      <c r="C19" s="247">
        <v>2</v>
      </c>
      <c r="D19" s="246">
        <v>208080</v>
      </c>
      <c r="E19" s="244"/>
      <c r="F19" s="247"/>
      <c r="G19" s="246"/>
      <c r="H19" s="245"/>
      <c r="I19" s="245"/>
      <c r="J19" s="246"/>
      <c r="K19" s="219"/>
      <c r="L19" s="219"/>
      <c r="M19" s="219"/>
      <c r="N19" s="219"/>
      <c r="O19" s="219"/>
      <c r="P19" s="219"/>
      <c r="Q19" s="219"/>
      <c r="R19" s="219"/>
    </row>
    <row r="20" spans="1:18" s="233" customFormat="1" ht="15.75" customHeight="1" x14ac:dyDescent="0.25">
      <c r="A20" s="161">
        <v>43525</v>
      </c>
      <c r="B20" s="242">
        <v>19001761</v>
      </c>
      <c r="C20" s="247">
        <v>1</v>
      </c>
      <c r="D20" s="246">
        <v>92140</v>
      </c>
      <c r="E20" s="244"/>
      <c r="F20" s="247"/>
      <c r="G20" s="246"/>
      <c r="H20" s="245"/>
      <c r="I20" s="245"/>
      <c r="J20" s="246"/>
      <c r="K20" s="219"/>
      <c r="L20" s="219"/>
      <c r="M20" s="219"/>
      <c r="N20" s="219"/>
      <c r="O20" s="219"/>
      <c r="P20" s="219"/>
      <c r="Q20" s="219"/>
      <c r="R20" s="219"/>
    </row>
    <row r="21" spans="1:18" s="233" customFormat="1" ht="15.75" customHeight="1" x14ac:dyDescent="0.25">
      <c r="A21" s="161">
        <v>43528</v>
      </c>
      <c r="B21" s="242">
        <v>19002001</v>
      </c>
      <c r="C21" s="247">
        <v>4</v>
      </c>
      <c r="D21" s="246">
        <v>427805</v>
      </c>
      <c r="E21" s="244"/>
      <c r="F21" s="247"/>
      <c r="G21" s="246"/>
      <c r="H21" s="245"/>
      <c r="I21" s="245"/>
      <c r="J21" s="246"/>
      <c r="K21" s="219"/>
      <c r="L21" s="219"/>
      <c r="M21" s="219"/>
      <c r="N21" s="219"/>
      <c r="O21" s="219"/>
      <c r="P21" s="219"/>
      <c r="Q21" s="219"/>
      <c r="R21" s="219"/>
    </row>
    <row r="22" spans="1:18" s="233" customFormat="1" ht="15.75" customHeight="1" x14ac:dyDescent="0.25">
      <c r="A22" s="161">
        <v>43532</v>
      </c>
      <c r="B22" s="242">
        <v>19002254</v>
      </c>
      <c r="C22" s="247">
        <v>1</v>
      </c>
      <c r="D22" s="246">
        <v>112965</v>
      </c>
      <c r="E22" s="244" t="s">
        <v>298</v>
      </c>
      <c r="F22" s="247">
        <v>2</v>
      </c>
      <c r="G22" s="246">
        <v>251515</v>
      </c>
      <c r="H22" s="245"/>
      <c r="I22" s="245">
        <v>900925</v>
      </c>
      <c r="J22" s="246" t="s">
        <v>17</v>
      </c>
      <c r="K22" s="219"/>
      <c r="L22" s="219"/>
      <c r="M22" s="219"/>
      <c r="N22" s="219"/>
      <c r="O22" s="219"/>
      <c r="P22" s="219"/>
      <c r="Q22" s="219"/>
      <c r="R22" s="219"/>
    </row>
    <row r="23" spans="1:18" s="233" customFormat="1" ht="15.75" customHeight="1" x14ac:dyDescent="0.25">
      <c r="A23" s="162">
        <v>43536</v>
      </c>
      <c r="B23" s="234">
        <v>19002513</v>
      </c>
      <c r="C23" s="240">
        <v>4</v>
      </c>
      <c r="D23" s="236">
        <v>435855</v>
      </c>
      <c r="E23" s="237"/>
      <c r="F23" s="240"/>
      <c r="G23" s="236"/>
      <c r="H23" s="239"/>
      <c r="I23" s="239"/>
      <c r="J23" s="236"/>
      <c r="K23" s="219"/>
      <c r="L23" s="219"/>
      <c r="M23" s="219"/>
      <c r="N23" s="219"/>
      <c r="O23" s="219"/>
      <c r="P23" s="219"/>
      <c r="Q23" s="219"/>
      <c r="R23" s="219"/>
    </row>
    <row r="24" spans="1:18" s="233" customFormat="1" ht="15.75" customHeight="1" x14ac:dyDescent="0.25">
      <c r="A24" s="162">
        <v>43537</v>
      </c>
      <c r="B24" s="234">
        <v>19002575</v>
      </c>
      <c r="C24" s="240">
        <v>6</v>
      </c>
      <c r="D24" s="236">
        <v>589305</v>
      </c>
      <c r="E24" s="237"/>
      <c r="F24" s="240"/>
      <c r="G24" s="236"/>
      <c r="H24" s="239"/>
      <c r="I24" s="239"/>
      <c r="J24" s="236"/>
      <c r="K24" s="219"/>
      <c r="L24" s="219"/>
      <c r="M24" s="219"/>
      <c r="N24" s="219"/>
      <c r="O24" s="219"/>
      <c r="P24" s="219"/>
      <c r="Q24" s="219"/>
      <c r="R24" s="219"/>
    </row>
    <row r="25" spans="1:18" s="233" customFormat="1" ht="15.75" customHeight="1" x14ac:dyDescent="0.25">
      <c r="A25" s="162">
        <v>43538</v>
      </c>
      <c r="B25" s="234">
        <v>19002636</v>
      </c>
      <c r="C25" s="240">
        <v>2</v>
      </c>
      <c r="D25" s="236">
        <v>203915</v>
      </c>
      <c r="E25" s="237" t="s">
        <v>309</v>
      </c>
      <c r="F25" s="240">
        <v>1</v>
      </c>
      <c r="G25" s="236">
        <v>104040</v>
      </c>
      <c r="H25" s="239"/>
      <c r="I25" s="239"/>
      <c r="J25" s="236"/>
      <c r="K25" s="219"/>
      <c r="L25" s="219"/>
      <c r="M25" s="219"/>
      <c r="N25" s="219"/>
      <c r="O25" s="219"/>
      <c r="P25" s="219"/>
      <c r="Q25" s="219"/>
      <c r="R25" s="219"/>
    </row>
    <row r="26" spans="1:18" s="233" customFormat="1" ht="15.75" customHeight="1" x14ac:dyDescent="0.25">
      <c r="A26" s="162">
        <v>43539</v>
      </c>
      <c r="B26" s="234">
        <v>19002699</v>
      </c>
      <c r="C26" s="240">
        <v>1</v>
      </c>
      <c r="D26" s="236">
        <v>163625</v>
      </c>
      <c r="E26" s="237"/>
      <c r="F26" s="240"/>
      <c r="G26" s="236"/>
      <c r="H26" s="239"/>
      <c r="I26" s="239"/>
      <c r="J26" s="236"/>
      <c r="K26" s="219"/>
      <c r="L26" s="219"/>
      <c r="M26" s="219"/>
      <c r="N26" s="219"/>
      <c r="O26" s="219"/>
      <c r="P26" s="219"/>
      <c r="Q26" s="219"/>
      <c r="R26" s="219"/>
    </row>
    <row r="27" spans="1:18" x14ac:dyDescent="0.25">
      <c r="A27" s="162"/>
      <c r="B27" s="3"/>
      <c r="C27" s="40"/>
      <c r="D27" s="6"/>
      <c r="E27" s="7"/>
      <c r="F27" s="40"/>
      <c r="G27" s="6"/>
      <c r="H27" s="39"/>
      <c r="I27" s="39"/>
      <c r="J27" s="6"/>
    </row>
    <row r="28" spans="1:18" x14ac:dyDescent="0.25">
      <c r="A28" s="162"/>
      <c r="B28" s="8" t="s">
        <v>11</v>
      </c>
      <c r="C28" s="77">
        <f>SUM(C8:C27)</f>
        <v>37</v>
      </c>
      <c r="D28" s="9">
        <f>SUM(D8:D27)</f>
        <v>4069299</v>
      </c>
      <c r="E28" s="8" t="s">
        <v>11</v>
      </c>
      <c r="F28" s="77">
        <f>SUM(F8:F27)</f>
        <v>6</v>
      </c>
      <c r="G28" s="5">
        <f>SUM(G8:G27)</f>
        <v>693038</v>
      </c>
      <c r="H28" s="40">
        <f>SUM(H8:H27)</f>
        <v>0</v>
      </c>
      <c r="I28" s="40">
        <f>SUM(I8:I27)</f>
        <v>2087601</v>
      </c>
      <c r="J28" s="5"/>
    </row>
    <row r="29" spans="1:18" x14ac:dyDescent="0.25">
      <c r="A29" s="162"/>
      <c r="B29" s="8"/>
      <c r="C29" s="77"/>
      <c r="D29" s="9"/>
      <c r="E29" s="8"/>
      <c r="F29" s="77"/>
      <c r="G29" s="5"/>
      <c r="H29" s="40"/>
      <c r="I29" s="40"/>
      <c r="J29" s="5"/>
    </row>
    <row r="30" spans="1:18" x14ac:dyDescent="0.25">
      <c r="A30" s="163"/>
      <c r="B30" s="11"/>
      <c r="C30" s="40"/>
      <c r="D30" s="6"/>
      <c r="E30" s="8"/>
      <c r="F30" s="40"/>
      <c r="G30" s="420" t="s">
        <v>12</v>
      </c>
      <c r="H30" s="420"/>
      <c r="I30" s="39"/>
      <c r="J30" s="13">
        <f>SUM(D8:D27)</f>
        <v>4069299</v>
      </c>
    </row>
    <row r="31" spans="1:18" x14ac:dyDescent="0.25">
      <c r="A31" s="162"/>
      <c r="B31" s="3"/>
      <c r="C31" s="40"/>
      <c r="D31" s="6"/>
      <c r="E31" s="7"/>
      <c r="F31" s="40"/>
      <c r="G31" s="420" t="s">
        <v>13</v>
      </c>
      <c r="H31" s="420"/>
      <c r="I31" s="39"/>
      <c r="J31" s="13">
        <f>SUM(G8:G27)</f>
        <v>693038</v>
      </c>
    </row>
    <row r="32" spans="1:18" x14ac:dyDescent="0.25">
      <c r="A32" s="164"/>
      <c r="B32" s="7"/>
      <c r="C32" s="40"/>
      <c r="D32" s="6"/>
      <c r="E32" s="7"/>
      <c r="F32" s="40"/>
      <c r="G32" s="420" t="s">
        <v>14</v>
      </c>
      <c r="H32" s="420"/>
      <c r="I32" s="41"/>
      <c r="J32" s="15">
        <f>J30-J31</f>
        <v>3376261</v>
      </c>
    </row>
    <row r="33" spans="1:18" x14ac:dyDescent="0.25">
      <c r="A33" s="162"/>
      <c r="B33" s="16"/>
      <c r="C33" s="40"/>
      <c r="D33" s="17"/>
      <c r="E33" s="7"/>
      <c r="F33" s="40"/>
      <c r="G33" s="420" t="s">
        <v>15</v>
      </c>
      <c r="H33" s="420"/>
      <c r="I33" s="39"/>
      <c r="J33" s="13">
        <f>SUM(H8:H27)</f>
        <v>0</v>
      </c>
      <c r="K33"/>
      <c r="L33"/>
      <c r="M33"/>
      <c r="N33"/>
      <c r="O33"/>
      <c r="P33"/>
      <c r="Q33"/>
      <c r="R33"/>
    </row>
    <row r="34" spans="1:18" x14ac:dyDescent="0.25">
      <c r="A34" s="162"/>
      <c r="B34" s="16"/>
      <c r="C34" s="40"/>
      <c r="D34" s="17"/>
      <c r="E34" s="7"/>
      <c r="F34" s="40"/>
      <c r="G34" s="420" t="s">
        <v>16</v>
      </c>
      <c r="H34" s="420"/>
      <c r="I34" s="39"/>
      <c r="J34" s="13">
        <f>J32+J33</f>
        <v>3376261</v>
      </c>
      <c r="K34"/>
      <c r="L34"/>
      <c r="M34"/>
      <c r="N34"/>
      <c r="O34"/>
      <c r="P34"/>
      <c r="Q34"/>
      <c r="R34"/>
    </row>
    <row r="35" spans="1:18" x14ac:dyDescent="0.25">
      <c r="A35" s="162"/>
      <c r="B35" s="16"/>
      <c r="C35" s="40"/>
      <c r="D35" s="17"/>
      <c r="E35" s="7"/>
      <c r="F35" s="40"/>
      <c r="G35" s="420" t="s">
        <v>5</v>
      </c>
      <c r="H35" s="420"/>
      <c r="I35" s="39"/>
      <c r="J35" s="13">
        <f>SUM(I8:I27)</f>
        <v>2087601</v>
      </c>
      <c r="K35"/>
      <c r="L35"/>
      <c r="M35"/>
      <c r="N35"/>
      <c r="O35"/>
      <c r="P35"/>
      <c r="Q35"/>
      <c r="R35"/>
    </row>
    <row r="36" spans="1:18" x14ac:dyDescent="0.25">
      <c r="A36" s="162"/>
      <c r="B36" s="16"/>
      <c r="C36" s="40"/>
      <c r="D36" s="17"/>
      <c r="E36" s="7"/>
      <c r="F36" s="40"/>
      <c r="G36" s="420" t="s">
        <v>31</v>
      </c>
      <c r="H36" s="420"/>
      <c r="I36" s="40" t="str">
        <f>IF(J36&gt;0,"SALDO",IF(J36&lt;0,"PIUTANG",IF(J36=0,"LUNAS")))</f>
        <v>PIUTANG</v>
      </c>
      <c r="J36" s="13">
        <f>J35-J34</f>
        <v>-1288660</v>
      </c>
      <c r="K36"/>
      <c r="L36"/>
      <c r="M36"/>
      <c r="N36"/>
      <c r="O36"/>
      <c r="P36"/>
      <c r="Q36"/>
      <c r="R36"/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5:H35"/>
    <mergeCell ref="G36:H36"/>
    <mergeCell ref="G30:H30"/>
    <mergeCell ref="G31:H31"/>
    <mergeCell ref="G32:H32"/>
    <mergeCell ref="G33:H33"/>
    <mergeCell ref="G34:H34"/>
  </mergeCells>
  <pageMargins left="0.24" right="0.15" top="0.75" bottom="0.75" header="0.3" footer="0.3"/>
  <pageSetup paperSize="9" scale="91" orientation="portrait" horizontalDpi="120" verticalDpi="72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P654"/>
  <sheetViews>
    <sheetView zoomScaleNormal="100" workbookViewId="0">
      <pane ySplit="6" topLeftCell="A28" activePane="bottomLeft" state="frozen"/>
      <selection pane="bottomLeft" activeCell="G31" sqref="G31"/>
    </sheetView>
  </sheetViews>
  <sheetFormatPr defaultRowHeight="15" x14ac:dyDescent="0.25"/>
  <cols>
    <col min="1" max="1" width="9.140625" style="326" customWidth="1"/>
    <col min="2" max="2" width="11.85546875" style="326" bestFit="1" customWidth="1"/>
    <col min="3" max="3" width="7.7109375" style="327" customWidth="1"/>
    <col min="4" max="4" width="14.28515625" style="326" customWidth="1"/>
    <col min="5" max="5" width="10.28515625" style="326" customWidth="1"/>
    <col min="6" max="6" width="7" style="327" bestFit="1" customWidth="1"/>
    <col min="7" max="7" width="12.85546875" style="326" customWidth="1"/>
    <col min="8" max="8" width="11.7109375" style="326" customWidth="1"/>
    <col min="9" max="9" width="15.28515625" style="325" customWidth="1"/>
    <col min="10" max="10" width="16.7109375" style="326" customWidth="1"/>
    <col min="11" max="11" width="9.140625" style="325"/>
    <col min="12" max="12" width="11.7109375" style="325" bestFit="1" customWidth="1"/>
    <col min="13" max="13" width="12.5703125" style="325" bestFit="1" customWidth="1"/>
    <col min="14" max="14" width="9.28515625" style="325" bestFit="1" customWidth="1"/>
    <col min="15" max="16" width="10.5703125" style="219" bestFit="1" customWidth="1"/>
    <col min="17" max="16384" width="9.140625" style="326"/>
  </cols>
  <sheetData>
    <row r="1" spans="1:16" x14ac:dyDescent="0.25">
      <c r="A1" s="322" t="s">
        <v>0</v>
      </c>
      <c r="B1" s="322"/>
      <c r="C1" s="323" t="s">
        <v>197</v>
      </c>
      <c r="D1" s="322"/>
      <c r="E1" s="322"/>
      <c r="F1" s="431" t="s">
        <v>22</v>
      </c>
      <c r="G1" s="431"/>
      <c r="H1" s="431"/>
      <c r="I1" s="324" t="s">
        <v>26</v>
      </c>
      <c r="J1" s="322"/>
      <c r="L1" s="325">
        <f>SUM(D7:D36)</f>
        <v>8780632</v>
      </c>
      <c r="O1" s="233" t="s">
        <v>195</v>
      </c>
    </row>
    <row r="2" spans="1:16" x14ac:dyDescent="0.25">
      <c r="A2" s="322" t="s">
        <v>1</v>
      </c>
      <c r="B2" s="322"/>
      <c r="C2" s="323" t="s">
        <v>19</v>
      </c>
      <c r="D2" s="322"/>
      <c r="E2" s="322"/>
      <c r="F2" s="431" t="s">
        <v>21</v>
      </c>
      <c r="G2" s="431"/>
      <c r="H2" s="431"/>
      <c r="I2" s="324">
        <f>J653*-1</f>
        <v>8301044</v>
      </c>
      <c r="J2" s="322"/>
      <c r="L2" s="325">
        <f>SUM(G7:G37)</f>
        <v>479588</v>
      </c>
      <c r="O2" s="233" t="s">
        <v>196</v>
      </c>
    </row>
    <row r="3" spans="1:16" x14ac:dyDescent="0.25">
      <c r="L3" s="325">
        <f>L1-L2</f>
        <v>8301044</v>
      </c>
      <c r="M3" s="325">
        <v>794325</v>
      </c>
    </row>
    <row r="4" spans="1:16" ht="19.5" x14ac:dyDescent="0.25">
      <c r="A4" s="432"/>
      <c r="B4" s="433"/>
      <c r="C4" s="433"/>
      <c r="D4" s="433"/>
      <c r="E4" s="433"/>
      <c r="F4" s="433"/>
      <c r="G4" s="433"/>
      <c r="H4" s="433"/>
      <c r="I4" s="433"/>
      <c r="J4" s="434"/>
    </row>
    <row r="5" spans="1:16" x14ac:dyDescent="0.25">
      <c r="A5" s="435" t="s">
        <v>2</v>
      </c>
      <c r="B5" s="437" t="s">
        <v>3</v>
      </c>
      <c r="C5" s="438"/>
      <c r="D5" s="438"/>
      <c r="E5" s="438"/>
      <c r="F5" s="438"/>
      <c r="G5" s="439"/>
      <c r="H5" s="440" t="s">
        <v>4</v>
      </c>
      <c r="I5" s="442" t="s">
        <v>5</v>
      </c>
      <c r="J5" s="444" t="s">
        <v>6</v>
      </c>
    </row>
    <row r="6" spans="1:16" x14ac:dyDescent="0.25">
      <c r="A6" s="436"/>
      <c r="B6" s="328" t="s">
        <v>7</v>
      </c>
      <c r="C6" s="329" t="s">
        <v>8</v>
      </c>
      <c r="D6" s="330" t="s">
        <v>9</v>
      </c>
      <c r="E6" s="328" t="s">
        <v>10</v>
      </c>
      <c r="F6" s="329" t="s">
        <v>8</v>
      </c>
      <c r="G6" s="330" t="s">
        <v>9</v>
      </c>
      <c r="H6" s="441"/>
      <c r="I6" s="443"/>
      <c r="J6" s="445"/>
    </row>
    <row r="7" spans="1:16" x14ac:dyDescent="0.25">
      <c r="A7" s="337">
        <v>43314</v>
      </c>
      <c r="B7" s="338">
        <v>180171959</v>
      </c>
      <c r="C7" s="339">
        <v>1</v>
      </c>
      <c r="D7" s="340">
        <v>49000</v>
      </c>
      <c r="E7" s="341"/>
      <c r="F7" s="339"/>
      <c r="G7" s="340"/>
      <c r="H7" s="341"/>
      <c r="I7" s="342"/>
      <c r="J7" s="340"/>
      <c r="K7" s="326"/>
      <c r="L7" s="326"/>
      <c r="M7" s="326"/>
      <c r="N7" s="326"/>
      <c r="O7" s="364"/>
      <c r="P7" s="364"/>
    </row>
    <row r="8" spans="1:16" x14ac:dyDescent="0.25">
      <c r="A8" s="337">
        <v>43315</v>
      </c>
      <c r="B8" s="338">
        <v>180172961</v>
      </c>
      <c r="C8" s="339">
        <v>1</v>
      </c>
      <c r="D8" s="340">
        <v>113575</v>
      </c>
      <c r="E8" s="341"/>
      <c r="F8" s="339"/>
      <c r="G8" s="340"/>
      <c r="H8" s="341"/>
      <c r="I8" s="342"/>
      <c r="J8" s="340"/>
      <c r="K8" s="326"/>
      <c r="L8" s="326"/>
      <c r="M8" s="326"/>
      <c r="N8" s="326"/>
      <c r="O8" s="364"/>
      <c r="P8" s="364"/>
    </row>
    <row r="9" spans="1:16" x14ac:dyDescent="0.25">
      <c r="A9" s="337">
        <v>43315</v>
      </c>
      <c r="B9" s="338">
        <v>180172964</v>
      </c>
      <c r="C9" s="339">
        <v>1</v>
      </c>
      <c r="D9" s="340">
        <v>113575</v>
      </c>
      <c r="E9" s="341"/>
      <c r="F9" s="339"/>
      <c r="G9" s="340"/>
      <c r="H9" s="341"/>
      <c r="I9" s="342"/>
      <c r="J9" s="340"/>
      <c r="K9" s="326"/>
      <c r="L9" s="326"/>
      <c r="M9" s="326"/>
      <c r="N9" s="326"/>
      <c r="O9" s="364"/>
      <c r="P9" s="364"/>
    </row>
    <row r="10" spans="1:16" x14ac:dyDescent="0.25">
      <c r="A10" s="337">
        <v>43319</v>
      </c>
      <c r="B10" s="338">
        <v>180172966</v>
      </c>
      <c r="C10" s="339">
        <v>2</v>
      </c>
      <c r="D10" s="340">
        <v>246050</v>
      </c>
      <c r="E10" s="341"/>
      <c r="F10" s="339"/>
      <c r="G10" s="340"/>
      <c r="H10" s="341"/>
      <c r="I10" s="342"/>
      <c r="J10" s="340"/>
      <c r="K10" s="326"/>
      <c r="L10" s="326"/>
      <c r="M10" s="326"/>
      <c r="N10" s="326"/>
      <c r="O10" s="364"/>
      <c r="P10" s="364"/>
    </row>
    <row r="11" spans="1:16" x14ac:dyDescent="0.25">
      <c r="A11" s="337">
        <v>43319</v>
      </c>
      <c r="B11" s="338">
        <v>180172969</v>
      </c>
      <c r="C11" s="339">
        <v>1</v>
      </c>
      <c r="D11" s="340">
        <v>72188</v>
      </c>
      <c r="E11" s="341"/>
      <c r="F11" s="339"/>
      <c r="G11" s="340"/>
      <c r="H11" s="341"/>
      <c r="I11" s="342"/>
      <c r="J11" s="340"/>
      <c r="K11" s="326"/>
      <c r="L11" s="326"/>
      <c r="M11" s="326"/>
      <c r="N11" s="326"/>
      <c r="O11" s="364"/>
      <c r="P11" s="364"/>
    </row>
    <row r="12" spans="1:16" x14ac:dyDescent="0.25">
      <c r="A12" s="337">
        <v>43320</v>
      </c>
      <c r="B12" s="338">
        <v>180172970</v>
      </c>
      <c r="C12" s="339">
        <v>4</v>
      </c>
      <c r="D12" s="340">
        <v>370038</v>
      </c>
      <c r="E12" s="341"/>
      <c r="F12" s="339"/>
      <c r="G12" s="340"/>
      <c r="H12" s="341"/>
      <c r="I12" s="342"/>
      <c r="J12" s="340"/>
      <c r="K12" s="326"/>
      <c r="L12" s="326"/>
      <c r="M12" s="326"/>
      <c r="N12" s="326"/>
      <c r="O12" s="364"/>
      <c r="P12" s="364"/>
    </row>
    <row r="13" spans="1:16" x14ac:dyDescent="0.25">
      <c r="A13" s="337">
        <v>43321</v>
      </c>
      <c r="B13" s="338">
        <v>180172971</v>
      </c>
      <c r="C13" s="339">
        <v>1</v>
      </c>
      <c r="D13" s="340">
        <v>122850</v>
      </c>
      <c r="E13" s="341"/>
      <c r="F13" s="339"/>
      <c r="G13" s="340"/>
      <c r="H13" s="341"/>
      <c r="I13" s="342"/>
      <c r="J13" s="340"/>
      <c r="K13" s="326"/>
      <c r="L13" s="326"/>
      <c r="M13" s="326"/>
      <c r="N13" s="326"/>
      <c r="O13" s="364"/>
      <c r="P13" s="364"/>
    </row>
    <row r="14" spans="1:16" x14ac:dyDescent="0.25">
      <c r="A14" s="337">
        <v>43322</v>
      </c>
      <c r="B14" s="338">
        <v>180172972</v>
      </c>
      <c r="C14" s="339">
        <v>3</v>
      </c>
      <c r="D14" s="340">
        <v>251738</v>
      </c>
      <c r="E14" s="341"/>
      <c r="F14" s="339"/>
      <c r="G14" s="340"/>
      <c r="H14" s="341"/>
      <c r="I14" s="342"/>
      <c r="J14" s="340"/>
      <c r="K14" s="326"/>
      <c r="L14" s="326"/>
      <c r="M14" s="326"/>
      <c r="N14" s="326"/>
      <c r="O14" s="364"/>
      <c r="P14" s="364"/>
    </row>
    <row r="15" spans="1:16" x14ac:dyDescent="0.25">
      <c r="A15" s="337">
        <v>43325</v>
      </c>
      <c r="B15" s="338">
        <v>180172318</v>
      </c>
      <c r="C15" s="339">
        <v>4</v>
      </c>
      <c r="D15" s="340">
        <v>375813</v>
      </c>
      <c r="E15" s="341"/>
      <c r="F15" s="339"/>
      <c r="G15" s="340"/>
      <c r="H15" s="341"/>
      <c r="I15" s="342"/>
      <c r="J15" s="340"/>
      <c r="K15" s="326"/>
      <c r="L15" s="326"/>
      <c r="M15" s="326"/>
      <c r="N15" s="326"/>
      <c r="O15" s="364"/>
      <c r="P15" s="364"/>
    </row>
    <row r="16" spans="1:16" x14ac:dyDescent="0.25">
      <c r="A16" s="337">
        <v>43325</v>
      </c>
      <c r="B16" s="338">
        <v>180172339</v>
      </c>
      <c r="C16" s="339">
        <v>3</v>
      </c>
      <c r="D16" s="340">
        <v>300475</v>
      </c>
      <c r="E16" s="341"/>
      <c r="F16" s="339"/>
      <c r="G16" s="340"/>
      <c r="H16" s="341"/>
      <c r="I16" s="342"/>
      <c r="J16" s="340"/>
      <c r="K16" s="326"/>
      <c r="L16" s="326"/>
      <c r="M16" s="326"/>
      <c r="N16" s="326"/>
      <c r="O16" s="364"/>
      <c r="P16" s="364"/>
    </row>
    <row r="17" spans="1:16" x14ac:dyDescent="0.25">
      <c r="A17" s="337">
        <v>43326</v>
      </c>
      <c r="B17" s="338">
        <v>180172404</v>
      </c>
      <c r="C17" s="339">
        <v>7</v>
      </c>
      <c r="D17" s="340">
        <v>621250</v>
      </c>
      <c r="E17" s="341"/>
      <c r="F17" s="339"/>
      <c r="G17" s="340"/>
      <c r="H17" s="341"/>
      <c r="I17" s="342"/>
      <c r="J17" s="340"/>
      <c r="K17" s="326"/>
      <c r="L17" s="326"/>
      <c r="M17" s="326"/>
      <c r="N17" s="326"/>
      <c r="O17" s="364"/>
      <c r="P17" s="364"/>
    </row>
    <row r="18" spans="1:16" x14ac:dyDescent="0.25">
      <c r="A18" s="337">
        <v>43327</v>
      </c>
      <c r="B18" s="338">
        <v>180172501</v>
      </c>
      <c r="C18" s="339">
        <v>2</v>
      </c>
      <c r="D18" s="340">
        <v>165375</v>
      </c>
      <c r="E18" s="341"/>
      <c r="F18" s="339"/>
      <c r="G18" s="340"/>
      <c r="H18" s="341"/>
      <c r="I18" s="342"/>
      <c r="J18" s="340"/>
      <c r="K18" s="326"/>
      <c r="L18" s="326"/>
      <c r="M18" s="326"/>
      <c r="N18" s="326"/>
      <c r="O18" s="364"/>
      <c r="P18" s="364"/>
    </row>
    <row r="19" spans="1:16" x14ac:dyDescent="0.25">
      <c r="A19" s="337">
        <v>43328</v>
      </c>
      <c r="B19" s="338">
        <v>180172644</v>
      </c>
      <c r="C19" s="339">
        <v>1</v>
      </c>
      <c r="D19" s="340">
        <v>41125</v>
      </c>
      <c r="E19" s="341"/>
      <c r="F19" s="339"/>
      <c r="G19" s="340"/>
      <c r="H19" s="341"/>
      <c r="I19" s="342"/>
      <c r="J19" s="340"/>
      <c r="K19" s="326"/>
      <c r="L19" s="326"/>
      <c r="M19" s="326"/>
      <c r="N19" s="326"/>
      <c r="O19" s="364"/>
      <c r="P19" s="364"/>
    </row>
    <row r="20" spans="1:16" x14ac:dyDescent="0.25">
      <c r="A20" s="337">
        <v>43328</v>
      </c>
      <c r="B20" s="338">
        <v>180172586</v>
      </c>
      <c r="C20" s="339">
        <v>8</v>
      </c>
      <c r="D20" s="340">
        <v>891888</v>
      </c>
      <c r="E20" s="341"/>
      <c r="F20" s="339"/>
      <c r="G20" s="340"/>
      <c r="H20" s="341"/>
      <c r="I20" s="342"/>
      <c r="J20" s="340"/>
      <c r="K20" s="326"/>
      <c r="L20" s="326"/>
      <c r="M20" s="326"/>
      <c r="N20" s="326"/>
      <c r="O20" s="364"/>
      <c r="P20" s="364"/>
    </row>
    <row r="21" spans="1:16" x14ac:dyDescent="0.25">
      <c r="A21" s="337">
        <v>43330</v>
      </c>
      <c r="B21" s="338">
        <v>180172696</v>
      </c>
      <c r="C21" s="339">
        <v>7</v>
      </c>
      <c r="D21" s="340">
        <v>731063</v>
      </c>
      <c r="E21" s="341"/>
      <c r="F21" s="339"/>
      <c r="G21" s="340"/>
      <c r="H21" s="341"/>
      <c r="I21" s="342"/>
      <c r="J21" s="340"/>
      <c r="K21" s="326"/>
      <c r="L21" s="326"/>
      <c r="M21" s="326"/>
      <c r="N21" s="326"/>
      <c r="O21" s="364"/>
      <c r="P21" s="364"/>
    </row>
    <row r="22" spans="1:16" x14ac:dyDescent="0.25">
      <c r="A22" s="337">
        <v>43332</v>
      </c>
      <c r="B22" s="338">
        <v>180172859</v>
      </c>
      <c r="C22" s="339">
        <v>3</v>
      </c>
      <c r="D22" s="340">
        <v>328038</v>
      </c>
      <c r="E22" s="341"/>
      <c r="F22" s="339"/>
      <c r="G22" s="340"/>
      <c r="H22" s="341"/>
      <c r="I22" s="342"/>
      <c r="J22" s="340"/>
      <c r="K22" s="326"/>
      <c r="L22" s="326"/>
      <c r="M22" s="326"/>
      <c r="N22" s="326"/>
      <c r="O22" s="364"/>
      <c r="P22" s="364"/>
    </row>
    <row r="23" spans="1:16" x14ac:dyDescent="0.25">
      <c r="A23" s="337">
        <v>43332</v>
      </c>
      <c r="B23" s="338">
        <v>180172897</v>
      </c>
      <c r="C23" s="339">
        <v>1</v>
      </c>
      <c r="D23" s="340">
        <v>105963</v>
      </c>
      <c r="E23" s="341"/>
      <c r="F23" s="339"/>
      <c r="G23" s="340"/>
      <c r="H23" s="341"/>
      <c r="I23" s="342"/>
      <c r="J23" s="340"/>
      <c r="K23" s="326"/>
      <c r="L23" s="326"/>
      <c r="M23" s="326"/>
      <c r="N23" s="326"/>
      <c r="O23" s="364"/>
      <c r="P23" s="364"/>
    </row>
    <row r="24" spans="1:16" x14ac:dyDescent="0.25">
      <c r="A24" s="337">
        <v>43332</v>
      </c>
      <c r="B24" s="338">
        <v>180172908</v>
      </c>
      <c r="C24" s="339">
        <v>13</v>
      </c>
      <c r="D24" s="340">
        <v>1347325</v>
      </c>
      <c r="E24" s="341"/>
      <c r="F24" s="339"/>
      <c r="G24" s="340"/>
      <c r="H24" s="341"/>
      <c r="I24" s="342"/>
      <c r="J24" s="340"/>
      <c r="K24" s="326"/>
      <c r="L24" s="326"/>
      <c r="M24" s="326"/>
      <c r="N24" s="326"/>
      <c r="O24" s="364"/>
      <c r="P24" s="364"/>
    </row>
    <row r="25" spans="1:16" x14ac:dyDescent="0.25">
      <c r="A25" s="337">
        <v>43333</v>
      </c>
      <c r="B25" s="338">
        <v>180172936</v>
      </c>
      <c r="C25" s="339">
        <v>3</v>
      </c>
      <c r="D25" s="340">
        <v>276850</v>
      </c>
      <c r="E25" s="341"/>
      <c r="F25" s="339"/>
      <c r="G25" s="340"/>
      <c r="H25" s="341"/>
      <c r="I25" s="342"/>
      <c r="J25" s="340"/>
      <c r="K25" s="326"/>
      <c r="L25" s="326"/>
      <c r="M25" s="326"/>
      <c r="N25" s="326"/>
      <c r="O25" s="364"/>
      <c r="P25" s="364"/>
    </row>
    <row r="26" spans="1:16" x14ac:dyDescent="0.25">
      <c r="A26" s="337">
        <v>43335</v>
      </c>
      <c r="B26" s="338">
        <v>180173042</v>
      </c>
      <c r="C26" s="339">
        <v>1</v>
      </c>
      <c r="D26" s="340">
        <v>119963</v>
      </c>
      <c r="E26" s="341"/>
      <c r="F26" s="339"/>
      <c r="G26" s="340"/>
      <c r="H26" s="341"/>
      <c r="I26" s="342"/>
      <c r="J26" s="340"/>
      <c r="K26" s="326"/>
      <c r="L26" s="326"/>
      <c r="M26" s="326"/>
      <c r="N26" s="326"/>
      <c r="O26" s="364"/>
      <c r="P26" s="364"/>
    </row>
    <row r="27" spans="1:16" x14ac:dyDescent="0.25">
      <c r="A27" s="337">
        <v>43336</v>
      </c>
      <c r="B27" s="338">
        <v>180173096</v>
      </c>
      <c r="C27" s="339">
        <v>1</v>
      </c>
      <c r="D27" s="340">
        <v>104038</v>
      </c>
      <c r="E27" s="341"/>
      <c r="F27" s="339"/>
      <c r="G27" s="340"/>
      <c r="H27" s="341"/>
      <c r="I27" s="342"/>
      <c r="J27" s="340"/>
      <c r="K27" s="326"/>
      <c r="L27" s="326"/>
      <c r="M27" s="326"/>
      <c r="N27" s="326"/>
      <c r="O27" s="364"/>
      <c r="P27" s="364"/>
    </row>
    <row r="28" spans="1:16" x14ac:dyDescent="0.25">
      <c r="A28" s="337">
        <v>43339</v>
      </c>
      <c r="B28" s="338">
        <v>180173302</v>
      </c>
      <c r="C28" s="339">
        <v>2</v>
      </c>
      <c r="D28" s="340">
        <v>134050</v>
      </c>
      <c r="E28" s="341">
        <v>180045004</v>
      </c>
      <c r="F28" s="339">
        <v>1</v>
      </c>
      <c r="G28" s="340">
        <v>105963</v>
      </c>
      <c r="H28" s="341"/>
      <c r="I28" s="342"/>
      <c r="J28" s="340"/>
      <c r="K28" s="326"/>
      <c r="L28" s="326"/>
      <c r="M28" s="326"/>
      <c r="N28" s="326"/>
      <c r="O28" s="364"/>
      <c r="P28" s="364"/>
    </row>
    <row r="29" spans="1:16" x14ac:dyDescent="0.25">
      <c r="A29" s="337">
        <v>43339</v>
      </c>
      <c r="B29" s="338">
        <v>180173305</v>
      </c>
      <c r="C29" s="339">
        <v>1</v>
      </c>
      <c r="D29" s="340">
        <v>86450</v>
      </c>
      <c r="E29" s="341"/>
      <c r="F29" s="339"/>
      <c r="G29" s="340"/>
      <c r="H29" s="341"/>
      <c r="I29" s="342"/>
      <c r="J29" s="340"/>
      <c r="K29" s="326"/>
      <c r="L29" s="326"/>
      <c r="M29" s="326"/>
      <c r="N29" s="326"/>
      <c r="O29" s="364"/>
      <c r="P29" s="364"/>
    </row>
    <row r="30" spans="1:16" x14ac:dyDescent="0.25">
      <c r="A30" s="337">
        <v>43339</v>
      </c>
      <c r="B30" s="338">
        <v>180173326</v>
      </c>
      <c r="C30" s="339">
        <v>6</v>
      </c>
      <c r="D30" s="340">
        <v>645138</v>
      </c>
      <c r="E30" s="341"/>
      <c r="F30" s="339"/>
      <c r="G30" s="340"/>
      <c r="H30" s="341"/>
      <c r="I30" s="342"/>
      <c r="J30" s="340"/>
      <c r="K30" s="326"/>
      <c r="L30" s="326"/>
      <c r="M30" s="326"/>
      <c r="N30" s="326"/>
      <c r="O30" s="364"/>
      <c r="P30" s="364"/>
    </row>
    <row r="31" spans="1:16" x14ac:dyDescent="0.25">
      <c r="A31" s="337">
        <v>43339</v>
      </c>
      <c r="B31" s="338">
        <v>180173368</v>
      </c>
      <c r="C31" s="339">
        <v>1</v>
      </c>
      <c r="D31" s="340">
        <v>96338</v>
      </c>
      <c r="E31" s="341"/>
      <c r="F31" s="339"/>
      <c r="G31" s="340"/>
      <c r="H31" s="341"/>
      <c r="I31" s="342"/>
      <c r="J31" s="340"/>
      <c r="K31" s="326"/>
      <c r="L31" s="326"/>
      <c r="M31" s="326"/>
      <c r="N31" s="326"/>
      <c r="O31" s="364"/>
      <c r="P31" s="364"/>
    </row>
    <row r="32" spans="1:16" x14ac:dyDescent="0.25">
      <c r="A32" s="337">
        <v>43340</v>
      </c>
      <c r="B32" s="338">
        <v>180173412</v>
      </c>
      <c r="C32" s="339">
        <v>4</v>
      </c>
      <c r="D32" s="340">
        <v>387625</v>
      </c>
      <c r="E32" s="341"/>
      <c r="F32" s="339"/>
      <c r="G32" s="340"/>
      <c r="H32" s="341"/>
      <c r="I32" s="342"/>
      <c r="J32" s="340"/>
      <c r="K32" s="326"/>
      <c r="L32" s="326"/>
      <c r="M32" s="326"/>
      <c r="N32" s="326"/>
      <c r="O32" s="364"/>
      <c r="P32" s="364"/>
    </row>
    <row r="33" spans="1:16" x14ac:dyDescent="0.25">
      <c r="A33" s="337">
        <v>43340</v>
      </c>
      <c r="B33" s="338">
        <v>180173461</v>
      </c>
      <c r="C33" s="339">
        <v>1</v>
      </c>
      <c r="D33" s="340">
        <v>72188</v>
      </c>
      <c r="E33" s="341"/>
      <c r="F33" s="339"/>
      <c r="G33" s="340"/>
      <c r="H33" s="341"/>
      <c r="I33" s="342"/>
      <c r="J33" s="340"/>
      <c r="K33" s="326"/>
      <c r="L33" s="326"/>
      <c r="M33" s="326"/>
      <c r="N33" s="326"/>
      <c r="O33" s="364"/>
      <c r="P33" s="364"/>
    </row>
    <row r="34" spans="1:16" x14ac:dyDescent="0.25">
      <c r="A34" s="337">
        <v>43341</v>
      </c>
      <c r="B34" s="338">
        <v>180173519</v>
      </c>
      <c r="C34" s="339">
        <v>2</v>
      </c>
      <c r="D34" s="340">
        <v>219713</v>
      </c>
      <c r="E34" s="341"/>
      <c r="F34" s="339"/>
      <c r="G34" s="340"/>
      <c r="H34" s="341"/>
      <c r="I34" s="342"/>
      <c r="J34" s="340"/>
      <c r="K34" s="326"/>
      <c r="L34" s="326"/>
      <c r="M34" s="326"/>
      <c r="N34" s="326"/>
      <c r="O34" s="364"/>
      <c r="P34" s="364"/>
    </row>
    <row r="35" spans="1:16" x14ac:dyDescent="0.25">
      <c r="A35" s="337">
        <v>43342</v>
      </c>
      <c r="B35" s="338">
        <v>180173635</v>
      </c>
      <c r="C35" s="339">
        <v>3</v>
      </c>
      <c r="D35" s="340">
        <v>288575</v>
      </c>
      <c r="E35" s="341"/>
      <c r="F35" s="339"/>
      <c r="G35" s="340"/>
      <c r="H35" s="341"/>
      <c r="I35" s="342"/>
      <c r="J35" s="340"/>
      <c r="K35" s="326"/>
      <c r="L35" s="326"/>
      <c r="M35" s="326"/>
      <c r="N35" s="326"/>
      <c r="O35" s="364"/>
      <c r="P35" s="364"/>
    </row>
    <row r="36" spans="1:16" x14ac:dyDescent="0.25">
      <c r="A36" s="337">
        <v>43343</v>
      </c>
      <c r="B36" s="338">
        <v>180173707</v>
      </c>
      <c r="C36" s="339">
        <v>1</v>
      </c>
      <c r="D36" s="340">
        <v>102375</v>
      </c>
      <c r="E36" s="341">
        <v>180045054</v>
      </c>
      <c r="F36" s="339">
        <v>1</v>
      </c>
      <c r="G36" s="340">
        <v>86450</v>
      </c>
      <c r="H36" s="341"/>
      <c r="I36" s="342"/>
      <c r="J36" s="340"/>
      <c r="K36" s="326"/>
      <c r="L36" s="326"/>
      <c r="M36" s="326"/>
      <c r="N36" s="326"/>
      <c r="O36" s="364"/>
      <c r="P36" s="364"/>
    </row>
    <row r="37" spans="1:16" x14ac:dyDescent="0.25">
      <c r="A37" s="337"/>
      <c r="B37" s="338"/>
      <c r="C37" s="339"/>
      <c r="D37" s="340"/>
      <c r="E37" s="341">
        <v>180045067</v>
      </c>
      <c r="F37" s="339">
        <v>3</v>
      </c>
      <c r="G37" s="340">
        <v>287175</v>
      </c>
      <c r="H37" s="341"/>
      <c r="I37" s="342"/>
      <c r="J37" s="340"/>
      <c r="K37" s="326"/>
      <c r="L37" s="326"/>
      <c r="M37" s="326"/>
      <c r="N37" s="326"/>
      <c r="O37" s="364"/>
      <c r="P37" s="364"/>
    </row>
    <row r="38" spans="1:16" x14ac:dyDescent="0.25">
      <c r="A38" s="337"/>
      <c r="B38" s="338"/>
      <c r="C38" s="339"/>
      <c r="D38" s="340"/>
      <c r="E38" s="341"/>
      <c r="F38" s="339"/>
      <c r="G38" s="340"/>
      <c r="H38" s="341"/>
      <c r="I38" s="342"/>
      <c r="J38" s="340"/>
      <c r="K38" s="326"/>
      <c r="L38" s="326"/>
      <c r="M38" s="326"/>
      <c r="N38" s="326"/>
      <c r="O38" s="364"/>
      <c r="P38" s="364"/>
    </row>
    <row r="39" spans="1:16" x14ac:dyDescent="0.25">
      <c r="A39" s="337"/>
      <c r="B39" s="338"/>
      <c r="C39" s="339"/>
      <c r="D39" s="340"/>
      <c r="E39" s="341"/>
      <c r="F39" s="339"/>
      <c r="G39" s="340"/>
      <c r="H39" s="341"/>
      <c r="I39" s="342"/>
      <c r="J39" s="340"/>
      <c r="K39" s="326"/>
      <c r="L39" s="326"/>
      <c r="M39" s="326"/>
      <c r="N39" s="326"/>
      <c r="O39" s="364"/>
      <c r="P39" s="364"/>
    </row>
    <row r="40" spans="1:16" x14ac:dyDescent="0.25">
      <c r="A40" s="337"/>
      <c r="B40" s="338"/>
      <c r="C40" s="339"/>
      <c r="D40" s="340"/>
      <c r="E40" s="341"/>
      <c r="F40" s="339"/>
      <c r="G40" s="340"/>
      <c r="H40" s="341"/>
      <c r="I40" s="342"/>
      <c r="J40" s="340"/>
      <c r="K40" s="326"/>
      <c r="L40" s="326"/>
      <c r="M40" s="326"/>
      <c r="N40" s="326"/>
      <c r="O40" s="364"/>
      <c r="P40" s="364"/>
    </row>
    <row r="41" spans="1:16" x14ac:dyDescent="0.25">
      <c r="A41" s="337"/>
      <c r="B41" s="338"/>
      <c r="C41" s="339"/>
      <c r="D41" s="340"/>
      <c r="E41" s="341"/>
      <c r="F41" s="339"/>
      <c r="G41" s="340"/>
      <c r="H41" s="341"/>
      <c r="I41" s="342"/>
      <c r="J41" s="340"/>
      <c r="K41" s="326"/>
      <c r="L41" s="326"/>
      <c r="M41" s="326"/>
      <c r="N41" s="326"/>
      <c r="O41" s="364"/>
      <c r="P41" s="364"/>
    </row>
    <row r="42" spans="1:16" x14ac:dyDescent="0.25">
      <c r="A42" s="337"/>
      <c r="B42" s="338"/>
      <c r="C42" s="339"/>
      <c r="D42" s="340"/>
      <c r="E42" s="341"/>
      <c r="F42" s="339"/>
      <c r="G42" s="340"/>
      <c r="H42" s="341"/>
      <c r="I42" s="342"/>
      <c r="J42" s="340"/>
      <c r="K42" s="326"/>
      <c r="L42" s="326"/>
      <c r="M42" s="326"/>
      <c r="N42" s="326"/>
      <c r="O42" s="364"/>
      <c r="P42" s="364"/>
    </row>
    <row r="43" spans="1:16" x14ac:dyDescent="0.25">
      <c r="A43" s="337"/>
      <c r="B43" s="338"/>
      <c r="C43" s="339"/>
      <c r="D43" s="340"/>
      <c r="E43" s="341"/>
      <c r="F43" s="339"/>
      <c r="G43" s="340"/>
      <c r="H43" s="341"/>
      <c r="I43" s="342"/>
      <c r="J43" s="340"/>
      <c r="K43" s="326"/>
      <c r="L43" s="326"/>
      <c r="M43" s="326"/>
      <c r="N43" s="326"/>
      <c r="O43" s="364"/>
      <c r="P43" s="364"/>
    </row>
    <row r="44" spans="1:16" x14ac:dyDescent="0.25">
      <c r="A44" s="337"/>
      <c r="B44" s="338"/>
      <c r="C44" s="339"/>
      <c r="D44" s="340"/>
      <c r="E44" s="341"/>
      <c r="F44" s="339"/>
      <c r="G44" s="340"/>
      <c r="H44" s="341"/>
      <c r="I44" s="342"/>
      <c r="J44" s="340"/>
      <c r="K44" s="326"/>
      <c r="L44" s="326"/>
      <c r="M44" s="326"/>
      <c r="N44" s="326"/>
      <c r="O44" s="364"/>
      <c r="P44" s="364"/>
    </row>
    <row r="45" spans="1:16" x14ac:dyDescent="0.25">
      <c r="A45" s="337"/>
      <c r="B45" s="338"/>
      <c r="C45" s="339"/>
      <c r="D45" s="340"/>
      <c r="E45" s="341"/>
      <c r="F45" s="339"/>
      <c r="G45" s="340"/>
      <c r="H45" s="341"/>
      <c r="I45" s="342"/>
      <c r="J45" s="340"/>
      <c r="K45" s="326"/>
      <c r="L45" s="326"/>
      <c r="M45" s="326"/>
      <c r="N45" s="326"/>
      <c r="O45" s="364"/>
      <c r="P45" s="364"/>
    </row>
    <row r="46" spans="1:16" x14ac:dyDescent="0.25">
      <c r="A46" s="337"/>
      <c r="B46" s="338"/>
      <c r="C46" s="339"/>
      <c r="D46" s="340"/>
      <c r="E46" s="341"/>
      <c r="F46" s="339"/>
      <c r="G46" s="340"/>
      <c r="H46" s="341"/>
      <c r="I46" s="342"/>
      <c r="J46" s="340"/>
      <c r="K46" s="326"/>
      <c r="L46" s="326"/>
      <c r="M46" s="326"/>
      <c r="N46" s="326"/>
      <c r="O46" s="364"/>
      <c r="P46" s="364"/>
    </row>
    <row r="47" spans="1:16" x14ac:dyDescent="0.25">
      <c r="A47" s="337"/>
      <c r="B47" s="338"/>
      <c r="C47" s="339"/>
      <c r="D47" s="340"/>
      <c r="E47" s="341"/>
      <c r="F47" s="339"/>
      <c r="G47" s="340"/>
      <c r="H47" s="341"/>
      <c r="I47" s="342"/>
      <c r="J47" s="340"/>
      <c r="K47" s="326"/>
      <c r="L47" s="326"/>
      <c r="M47" s="326"/>
      <c r="N47" s="326"/>
      <c r="O47" s="364"/>
      <c r="P47" s="364"/>
    </row>
    <row r="48" spans="1:16" x14ac:dyDescent="0.25">
      <c r="A48" s="337"/>
      <c r="B48" s="338"/>
      <c r="C48" s="339"/>
      <c r="D48" s="340"/>
      <c r="E48" s="341"/>
      <c r="F48" s="339"/>
      <c r="G48" s="340"/>
      <c r="H48" s="341"/>
      <c r="I48" s="342"/>
      <c r="J48" s="340"/>
      <c r="K48" s="326"/>
      <c r="L48" s="326"/>
      <c r="M48" s="326"/>
      <c r="N48" s="326"/>
      <c r="O48" s="364"/>
      <c r="P48" s="364"/>
    </row>
    <row r="49" spans="1:16" x14ac:dyDescent="0.25">
      <c r="A49" s="337"/>
      <c r="B49" s="338"/>
      <c r="C49" s="339"/>
      <c r="D49" s="340"/>
      <c r="E49" s="341"/>
      <c r="F49" s="339"/>
      <c r="G49" s="340"/>
      <c r="H49" s="341"/>
      <c r="I49" s="342"/>
      <c r="J49" s="340"/>
      <c r="K49" s="326"/>
      <c r="L49" s="326"/>
      <c r="M49" s="326"/>
      <c r="N49" s="326"/>
      <c r="O49" s="364"/>
      <c r="P49" s="364"/>
    </row>
    <row r="50" spans="1:16" x14ac:dyDescent="0.25">
      <c r="A50" s="337"/>
      <c r="B50" s="338"/>
      <c r="C50" s="339"/>
      <c r="D50" s="340"/>
      <c r="E50" s="341"/>
      <c r="F50" s="339"/>
      <c r="G50" s="340"/>
      <c r="H50" s="341"/>
      <c r="I50" s="342"/>
      <c r="J50" s="340"/>
      <c r="K50" s="326"/>
      <c r="L50" s="326"/>
      <c r="M50" s="326"/>
      <c r="N50" s="326"/>
      <c r="O50" s="364"/>
      <c r="P50" s="364"/>
    </row>
    <row r="51" spans="1:16" x14ac:dyDescent="0.25">
      <c r="A51" s="337"/>
      <c r="B51" s="338"/>
      <c r="C51" s="339"/>
      <c r="D51" s="340"/>
      <c r="E51" s="341"/>
      <c r="F51" s="339"/>
      <c r="G51" s="340"/>
      <c r="H51" s="341"/>
      <c r="I51" s="342"/>
      <c r="J51" s="340"/>
      <c r="K51" s="326"/>
      <c r="L51" s="326"/>
      <c r="M51" s="326"/>
      <c r="N51" s="326"/>
      <c r="O51" s="364"/>
      <c r="P51" s="364"/>
    </row>
    <row r="52" spans="1:16" x14ac:dyDescent="0.25">
      <c r="A52" s="337"/>
      <c r="B52" s="338"/>
      <c r="C52" s="339"/>
      <c r="D52" s="340"/>
      <c r="E52" s="341"/>
      <c r="F52" s="339"/>
      <c r="G52" s="340"/>
      <c r="H52" s="341"/>
      <c r="I52" s="342"/>
      <c r="J52" s="340"/>
      <c r="K52" s="326"/>
      <c r="L52" s="326"/>
      <c r="M52" s="326"/>
      <c r="N52" s="326"/>
      <c r="O52" s="364"/>
      <c r="P52" s="364"/>
    </row>
    <row r="53" spans="1:16" x14ac:dyDescent="0.25">
      <c r="A53" s="337"/>
      <c r="B53" s="338"/>
      <c r="C53" s="339"/>
      <c r="D53" s="340"/>
      <c r="E53" s="341"/>
      <c r="F53" s="339"/>
      <c r="G53" s="340"/>
      <c r="H53" s="341"/>
      <c r="I53" s="342"/>
      <c r="J53" s="340"/>
      <c r="K53" s="326"/>
      <c r="L53" s="326"/>
      <c r="M53" s="326"/>
      <c r="N53" s="326"/>
      <c r="O53" s="364"/>
      <c r="P53" s="364"/>
    </row>
    <row r="54" spans="1:16" x14ac:dyDescent="0.25">
      <c r="A54" s="337"/>
      <c r="B54" s="338"/>
      <c r="C54" s="339"/>
      <c r="D54" s="340"/>
      <c r="E54" s="341"/>
      <c r="F54" s="339"/>
      <c r="G54" s="340"/>
      <c r="H54" s="341"/>
      <c r="I54" s="342"/>
      <c r="J54" s="340"/>
      <c r="K54" s="326"/>
      <c r="L54" s="326"/>
      <c r="M54" s="326"/>
      <c r="N54" s="326"/>
      <c r="O54" s="364"/>
      <c r="P54" s="364"/>
    </row>
    <row r="55" spans="1:16" x14ac:dyDescent="0.25">
      <c r="A55" s="337"/>
      <c r="B55" s="338"/>
      <c r="C55" s="339"/>
      <c r="D55" s="340"/>
      <c r="E55" s="341"/>
      <c r="F55" s="339"/>
      <c r="G55" s="340"/>
      <c r="H55" s="341"/>
      <c r="I55" s="342"/>
      <c r="J55" s="340"/>
      <c r="K55" s="326"/>
      <c r="L55" s="326"/>
      <c r="M55" s="326"/>
      <c r="N55" s="326"/>
      <c r="O55" s="364"/>
      <c r="P55" s="364"/>
    </row>
    <row r="56" spans="1:16" x14ac:dyDescent="0.25">
      <c r="A56" s="337"/>
      <c r="B56" s="338"/>
      <c r="C56" s="339"/>
      <c r="D56" s="340"/>
      <c r="E56" s="341"/>
      <c r="F56" s="339"/>
      <c r="G56" s="340"/>
      <c r="H56" s="341"/>
      <c r="I56" s="342"/>
      <c r="J56" s="340"/>
      <c r="K56" s="326"/>
      <c r="L56" s="326"/>
      <c r="M56" s="326"/>
      <c r="N56" s="326"/>
      <c r="O56" s="364"/>
      <c r="P56" s="364"/>
    </row>
    <row r="57" spans="1:16" x14ac:dyDescent="0.25">
      <c r="A57" s="337"/>
      <c r="B57" s="338"/>
      <c r="C57" s="339"/>
      <c r="D57" s="340"/>
      <c r="E57" s="341"/>
      <c r="F57" s="339"/>
      <c r="G57" s="340"/>
      <c r="H57" s="341"/>
      <c r="I57" s="342"/>
      <c r="J57" s="340"/>
      <c r="K57" s="326"/>
      <c r="L57" s="326"/>
      <c r="M57" s="326"/>
      <c r="N57" s="326"/>
      <c r="O57" s="364"/>
      <c r="P57" s="364"/>
    </row>
    <row r="58" spans="1:16" x14ac:dyDescent="0.25">
      <c r="A58" s="337"/>
      <c r="B58" s="338"/>
      <c r="C58" s="339"/>
      <c r="D58" s="340"/>
      <c r="E58" s="341"/>
      <c r="F58" s="339"/>
      <c r="G58" s="340"/>
      <c r="H58" s="341"/>
      <c r="I58" s="342"/>
      <c r="J58" s="340"/>
      <c r="K58" s="326"/>
      <c r="L58" s="326"/>
      <c r="M58" s="326"/>
      <c r="N58" s="326"/>
      <c r="O58" s="364"/>
      <c r="P58" s="364"/>
    </row>
    <row r="59" spans="1:16" x14ac:dyDescent="0.25">
      <c r="A59" s="337"/>
      <c r="B59" s="338"/>
      <c r="C59" s="339"/>
      <c r="D59" s="340"/>
      <c r="E59" s="341"/>
      <c r="F59" s="339"/>
      <c r="G59" s="340"/>
      <c r="H59" s="341"/>
      <c r="I59" s="342"/>
      <c r="J59" s="340"/>
      <c r="K59" s="326"/>
      <c r="L59" s="326"/>
      <c r="M59" s="326"/>
      <c r="N59" s="326"/>
      <c r="O59" s="364"/>
      <c r="P59" s="364"/>
    </row>
    <row r="60" spans="1:16" x14ac:dyDescent="0.25">
      <c r="A60" s="337"/>
      <c r="B60" s="338"/>
      <c r="C60" s="339"/>
      <c r="D60" s="340"/>
      <c r="E60" s="341"/>
      <c r="F60" s="339"/>
      <c r="G60" s="340"/>
      <c r="H60" s="341"/>
      <c r="I60" s="342"/>
      <c r="J60" s="340"/>
      <c r="K60" s="326"/>
      <c r="L60" s="326"/>
      <c r="M60" s="326"/>
      <c r="N60" s="326"/>
      <c r="O60" s="364"/>
      <c r="P60" s="364"/>
    </row>
    <row r="61" spans="1:16" x14ac:dyDescent="0.25">
      <c r="A61" s="337"/>
      <c r="B61" s="338"/>
      <c r="C61" s="339"/>
      <c r="D61" s="340"/>
      <c r="E61" s="341"/>
      <c r="F61" s="339"/>
      <c r="G61" s="340"/>
      <c r="H61" s="341"/>
      <c r="I61" s="342"/>
      <c r="J61" s="340"/>
      <c r="K61" s="326"/>
      <c r="L61" s="326"/>
      <c r="M61" s="326"/>
      <c r="N61" s="326"/>
      <c r="O61" s="364"/>
      <c r="P61" s="364"/>
    </row>
    <row r="62" spans="1:16" x14ac:dyDescent="0.25">
      <c r="A62" s="337"/>
      <c r="B62" s="338"/>
      <c r="C62" s="339"/>
      <c r="D62" s="340"/>
      <c r="E62" s="341"/>
      <c r="F62" s="339"/>
      <c r="G62" s="340"/>
      <c r="H62" s="341"/>
      <c r="I62" s="342"/>
      <c r="J62" s="340"/>
      <c r="K62" s="326"/>
      <c r="L62" s="326"/>
      <c r="M62" s="326"/>
      <c r="N62" s="326"/>
      <c r="O62" s="364"/>
      <c r="P62" s="364"/>
    </row>
    <row r="63" spans="1:16" x14ac:dyDescent="0.25">
      <c r="A63" s="337"/>
      <c r="B63" s="338"/>
      <c r="C63" s="339"/>
      <c r="D63" s="340"/>
      <c r="E63" s="341"/>
      <c r="F63" s="339"/>
      <c r="G63" s="340"/>
      <c r="H63" s="341"/>
      <c r="I63" s="342"/>
      <c r="J63" s="340"/>
      <c r="K63" s="326"/>
      <c r="L63" s="326"/>
      <c r="M63" s="326"/>
      <c r="N63" s="326"/>
      <c r="O63" s="364"/>
      <c r="P63" s="364"/>
    </row>
    <row r="64" spans="1:16" x14ac:dyDescent="0.25">
      <c r="A64" s="337"/>
      <c r="B64" s="338"/>
      <c r="C64" s="339"/>
      <c r="D64" s="340"/>
      <c r="E64" s="341"/>
      <c r="F64" s="339"/>
      <c r="G64" s="340"/>
      <c r="H64" s="341"/>
      <c r="I64" s="342"/>
      <c r="J64" s="340"/>
      <c r="K64" s="326"/>
      <c r="L64" s="326"/>
      <c r="M64" s="326"/>
      <c r="N64" s="326"/>
      <c r="O64" s="364"/>
      <c r="P64" s="364"/>
    </row>
    <row r="65" spans="1:16" x14ac:dyDescent="0.25">
      <c r="A65" s="337"/>
      <c r="B65" s="338"/>
      <c r="C65" s="339"/>
      <c r="D65" s="340"/>
      <c r="E65" s="341"/>
      <c r="F65" s="339"/>
      <c r="G65" s="340"/>
      <c r="H65" s="341"/>
      <c r="I65" s="342"/>
      <c r="J65" s="340"/>
      <c r="K65" s="326"/>
      <c r="L65" s="326"/>
      <c r="M65" s="326"/>
      <c r="N65" s="326"/>
      <c r="O65" s="364"/>
      <c r="P65" s="364"/>
    </row>
    <row r="66" spans="1:16" x14ac:dyDescent="0.25">
      <c r="A66" s="337"/>
      <c r="B66" s="338"/>
      <c r="C66" s="339"/>
      <c r="D66" s="340"/>
      <c r="E66" s="341"/>
      <c r="F66" s="339"/>
      <c r="G66" s="340"/>
      <c r="H66" s="341"/>
      <c r="I66" s="342"/>
      <c r="J66" s="340"/>
      <c r="K66" s="326"/>
      <c r="L66" s="326"/>
      <c r="M66" s="326"/>
      <c r="N66" s="326"/>
      <c r="O66" s="364"/>
      <c r="P66" s="364"/>
    </row>
    <row r="67" spans="1:16" x14ac:dyDescent="0.25">
      <c r="A67" s="337"/>
      <c r="B67" s="338"/>
      <c r="C67" s="339"/>
      <c r="D67" s="340"/>
      <c r="E67" s="341"/>
      <c r="F67" s="339"/>
      <c r="G67" s="340"/>
      <c r="H67" s="341"/>
      <c r="I67" s="342"/>
      <c r="J67" s="340"/>
      <c r="K67" s="326"/>
      <c r="L67" s="326"/>
      <c r="M67" s="326"/>
      <c r="N67" s="326"/>
      <c r="O67" s="364"/>
      <c r="P67" s="364"/>
    </row>
    <row r="68" spans="1:16" x14ac:dyDescent="0.25">
      <c r="A68" s="337"/>
      <c r="B68" s="338"/>
      <c r="C68" s="339"/>
      <c r="D68" s="340"/>
      <c r="E68" s="341"/>
      <c r="F68" s="339"/>
      <c r="G68" s="340"/>
      <c r="H68" s="341"/>
      <c r="I68" s="342"/>
      <c r="J68" s="340"/>
      <c r="K68" s="326"/>
      <c r="L68" s="326"/>
      <c r="M68" s="326"/>
      <c r="N68" s="326"/>
      <c r="O68" s="364"/>
      <c r="P68" s="364"/>
    </row>
    <row r="69" spans="1:16" x14ac:dyDescent="0.25">
      <c r="A69" s="337"/>
      <c r="B69" s="338"/>
      <c r="C69" s="339"/>
      <c r="D69" s="340"/>
      <c r="E69" s="341"/>
      <c r="F69" s="339"/>
      <c r="G69" s="340"/>
      <c r="H69" s="341"/>
      <c r="I69" s="342"/>
      <c r="J69" s="340"/>
      <c r="K69" s="326"/>
      <c r="L69" s="326"/>
      <c r="M69" s="326"/>
      <c r="N69" s="326"/>
      <c r="O69" s="364"/>
      <c r="P69" s="364"/>
    </row>
    <row r="70" spans="1:16" x14ac:dyDescent="0.25">
      <c r="A70" s="337"/>
      <c r="B70" s="338"/>
      <c r="C70" s="339"/>
      <c r="D70" s="340"/>
      <c r="E70" s="341"/>
      <c r="F70" s="339"/>
      <c r="G70" s="340"/>
      <c r="H70" s="341"/>
      <c r="I70" s="342"/>
      <c r="J70" s="340"/>
      <c r="K70" s="326"/>
      <c r="L70" s="326"/>
      <c r="M70" s="326"/>
      <c r="N70" s="326"/>
      <c r="O70" s="364"/>
      <c r="P70" s="364"/>
    </row>
    <row r="71" spans="1:16" x14ac:dyDescent="0.25">
      <c r="A71" s="337"/>
      <c r="B71" s="338"/>
      <c r="C71" s="339"/>
      <c r="D71" s="340"/>
      <c r="E71" s="341"/>
      <c r="F71" s="339"/>
      <c r="G71" s="340"/>
      <c r="H71" s="341"/>
      <c r="I71" s="342"/>
      <c r="J71" s="340"/>
      <c r="K71" s="326"/>
      <c r="L71" s="326"/>
      <c r="M71" s="326"/>
      <c r="N71" s="326"/>
      <c r="O71" s="364"/>
      <c r="P71" s="364"/>
    </row>
    <row r="72" spans="1:16" x14ac:dyDescent="0.25">
      <c r="A72" s="337"/>
      <c r="B72" s="338"/>
      <c r="C72" s="339"/>
      <c r="D72" s="340"/>
      <c r="E72" s="341"/>
      <c r="F72" s="339"/>
      <c r="G72" s="340"/>
      <c r="H72" s="341"/>
      <c r="I72" s="342"/>
      <c r="J72" s="340"/>
      <c r="K72" s="326"/>
      <c r="L72" s="326"/>
      <c r="M72" s="326"/>
      <c r="N72" s="326"/>
      <c r="O72" s="364"/>
      <c r="P72" s="364"/>
    </row>
    <row r="73" spans="1:16" x14ac:dyDescent="0.25">
      <c r="A73" s="337"/>
      <c r="B73" s="338"/>
      <c r="C73" s="339"/>
      <c r="D73" s="340"/>
      <c r="E73" s="341"/>
      <c r="F73" s="339"/>
      <c r="G73" s="340"/>
      <c r="H73" s="341"/>
      <c r="I73" s="342"/>
      <c r="J73" s="340"/>
      <c r="K73" s="326"/>
      <c r="L73" s="326"/>
      <c r="M73" s="326"/>
      <c r="N73" s="326"/>
      <c r="O73" s="364"/>
      <c r="P73" s="364"/>
    </row>
    <row r="74" spans="1:16" x14ac:dyDescent="0.25">
      <c r="A74" s="337"/>
      <c r="B74" s="338"/>
      <c r="C74" s="339"/>
      <c r="D74" s="340"/>
      <c r="E74" s="341"/>
      <c r="F74" s="339"/>
      <c r="G74" s="340"/>
      <c r="H74" s="341"/>
      <c r="I74" s="342"/>
      <c r="J74" s="340"/>
      <c r="K74" s="326"/>
      <c r="L74" s="326"/>
      <c r="M74" s="326"/>
      <c r="N74" s="326"/>
      <c r="O74" s="364"/>
      <c r="P74" s="364"/>
    </row>
    <row r="75" spans="1:16" x14ac:dyDescent="0.25">
      <c r="A75" s="337"/>
      <c r="B75" s="338"/>
      <c r="C75" s="339"/>
      <c r="D75" s="340"/>
      <c r="E75" s="341"/>
      <c r="F75" s="339"/>
      <c r="G75" s="340"/>
      <c r="H75" s="341"/>
      <c r="I75" s="342"/>
      <c r="J75" s="340"/>
      <c r="K75" s="326"/>
      <c r="L75" s="326"/>
      <c r="M75" s="326"/>
      <c r="N75" s="326"/>
      <c r="O75" s="364"/>
      <c r="P75" s="364"/>
    </row>
    <row r="76" spans="1:16" x14ac:dyDescent="0.25">
      <c r="A76" s="337"/>
      <c r="B76" s="338"/>
      <c r="C76" s="339"/>
      <c r="D76" s="340"/>
      <c r="E76" s="341"/>
      <c r="F76" s="339"/>
      <c r="G76" s="340"/>
      <c r="H76" s="341"/>
      <c r="I76" s="342"/>
      <c r="J76" s="340"/>
      <c r="K76" s="326"/>
      <c r="L76" s="326"/>
      <c r="M76" s="326"/>
      <c r="N76" s="326"/>
      <c r="O76" s="364"/>
      <c r="P76" s="364"/>
    </row>
    <row r="77" spans="1:16" x14ac:dyDescent="0.25">
      <c r="A77" s="337"/>
      <c r="B77" s="338"/>
      <c r="C77" s="339"/>
      <c r="D77" s="340"/>
      <c r="E77" s="341"/>
      <c r="F77" s="339"/>
      <c r="G77" s="340"/>
      <c r="H77" s="341"/>
      <c r="I77" s="342"/>
      <c r="J77" s="340"/>
      <c r="K77" s="326"/>
      <c r="L77" s="326"/>
      <c r="M77" s="326"/>
      <c r="N77" s="326"/>
      <c r="O77" s="364"/>
      <c r="P77" s="364"/>
    </row>
    <row r="78" spans="1:16" x14ac:dyDescent="0.25">
      <c r="A78" s="337"/>
      <c r="B78" s="338"/>
      <c r="C78" s="339"/>
      <c r="D78" s="340"/>
      <c r="E78" s="341"/>
      <c r="F78" s="339"/>
      <c r="G78" s="340"/>
      <c r="H78" s="341"/>
      <c r="I78" s="342"/>
      <c r="J78" s="340"/>
      <c r="K78" s="326"/>
      <c r="L78" s="326"/>
      <c r="M78" s="326"/>
      <c r="N78" s="326"/>
      <c r="O78" s="364"/>
      <c r="P78" s="364"/>
    </row>
    <row r="79" spans="1:16" x14ac:dyDescent="0.25">
      <c r="A79" s="337"/>
      <c r="B79" s="338"/>
      <c r="C79" s="339"/>
      <c r="D79" s="340"/>
      <c r="E79" s="341"/>
      <c r="F79" s="339"/>
      <c r="G79" s="340"/>
      <c r="H79" s="341"/>
      <c r="I79" s="342"/>
      <c r="J79" s="340"/>
      <c r="K79" s="326"/>
      <c r="L79" s="326"/>
      <c r="M79" s="326"/>
      <c r="N79" s="326"/>
      <c r="O79" s="364"/>
      <c r="P79" s="364"/>
    </row>
    <row r="80" spans="1:16" x14ac:dyDescent="0.25">
      <c r="A80" s="337"/>
      <c r="B80" s="338"/>
      <c r="C80" s="339"/>
      <c r="D80" s="340"/>
      <c r="E80" s="341"/>
      <c r="F80" s="339"/>
      <c r="G80" s="340"/>
      <c r="H80" s="341"/>
      <c r="I80" s="342"/>
      <c r="J80" s="340"/>
      <c r="K80" s="326"/>
      <c r="L80" s="326"/>
      <c r="M80" s="326"/>
      <c r="N80" s="326"/>
      <c r="O80" s="364"/>
      <c r="P80" s="364"/>
    </row>
    <row r="81" spans="1:16" x14ac:dyDescent="0.25">
      <c r="A81" s="337"/>
      <c r="B81" s="338"/>
      <c r="C81" s="339"/>
      <c r="D81" s="340"/>
      <c r="E81" s="341"/>
      <c r="F81" s="339"/>
      <c r="G81" s="340"/>
      <c r="H81" s="341"/>
      <c r="I81" s="342"/>
      <c r="J81" s="340"/>
      <c r="K81" s="326"/>
      <c r="L81" s="326"/>
      <c r="M81" s="326"/>
      <c r="N81" s="326"/>
      <c r="O81" s="364"/>
      <c r="P81" s="364"/>
    </row>
    <row r="82" spans="1:16" x14ac:dyDescent="0.25">
      <c r="A82" s="337"/>
      <c r="B82" s="338"/>
      <c r="C82" s="339"/>
      <c r="D82" s="340"/>
      <c r="E82" s="341"/>
      <c r="F82" s="339"/>
      <c r="G82" s="340"/>
      <c r="H82" s="341"/>
      <c r="I82" s="342"/>
      <c r="J82" s="340"/>
      <c r="K82" s="326"/>
      <c r="L82" s="326"/>
      <c r="M82" s="326"/>
      <c r="N82" s="326"/>
      <c r="O82" s="364"/>
      <c r="P82" s="364"/>
    </row>
    <row r="83" spans="1:16" x14ac:dyDescent="0.25">
      <c r="A83" s="337"/>
      <c r="B83" s="338"/>
      <c r="C83" s="339"/>
      <c r="D83" s="340"/>
      <c r="E83" s="341"/>
      <c r="F83" s="339"/>
      <c r="G83" s="340"/>
      <c r="H83" s="341"/>
      <c r="I83" s="342"/>
      <c r="J83" s="340"/>
      <c r="K83" s="326"/>
      <c r="L83" s="326"/>
      <c r="M83" s="326"/>
      <c r="N83" s="326"/>
      <c r="O83" s="364"/>
      <c r="P83" s="364"/>
    </row>
    <row r="84" spans="1:16" x14ac:dyDescent="0.25">
      <c r="A84" s="337"/>
      <c r="B84" s="338"/>
      <c r="C84" s="339"/>
      <c r="D84" s="340"/>
      <c r="E84" s="341"/>
      <c r="F84" s="339"/>
      <c r="G84" s="340"/>
      <c r="H84" s="341"/>
      <c r="I84" s="342"/>
      <c r="J84" s="340"/>
      <c r="K84" s="326"/>
      <c r="L84" s="326"/>
      <c r="M84" s="326"/>
      <c r="N84" s="326"/>
      <c r="O84" s="364"/>
      <c r="P84" s="364"/>
    </row>
    <row r="85" spans="1:16" x14ac:dyDescent="0.25">
      <c r="A85" s="337"/>
      <c r="B85" s="338"/>
      <c r="C85" s="339"/>
      <c r="D85" s="340"/>
      <c r="E85" s="341"/>
      <c r="F85" s="339"/>
      <c r="G85" s="340"/>
      <c r="H85" s="341"/>
      <c r="I85" s="342"/>
      <c r="J85" s="340"/>
      <c r="K85" s="326"/>
      <c r="L85" s="326"/>
      <c r="M85" s="326"/>
      <c r="N85" s="326"/>
      <c r="O85" s="364"/>
      <c r="P85" s="364"/>
    </row>
    <row r="86" spans="1:16" x14ac:dyDescent="0.25">
      <c r="A86" s="337"/>
      <c r="B86" s="338"/>
      <c r="C86" s="339"/>
      <c r="D86" s="340"/>
      <c r="E86" s="341"/>
      <c r="F86" s="339"/>
      <c r="G86" s="340"/>
      <c r="H86" s="341"/>
      <c r="I86" s="342"/>
      <c r="J86" s="340"/>
      <c r="K86" s="326"/>
      <c r="L86" s="326"/>
      <c r="M86" s="326"/>
      <c r="N86" s="326"/>
      <c r="O86" s="364"/>
      <c r="P86" s="364"/>
    </row>
    <row r="87" spans="1:16" x14ac:dyDescent="0.25">
      <c r="A87" s="337"/>
      <c r="B87" s="338"/>
      <c r="C87" s="339"/>
      <c r="D87" s="340"/>
      <c r="E87" s="341"/>
      <c r="F87" s="339"/>
      <c r="G87" s="340"/>
      <c r="H87" s="341"/>
      <c r="I87" s="342"/>
      <c r="J87" s="340"/>
      <c r="K87" s="326"/>
      <c r="L87" s="326"/>
      <c r="M87" s="326"/>
      <c r="N87" s="326"/>
      <c r="O87" s="364"/>
      <c r="P87" s="364"/>
    </row>
    <row r="88" spans="1:16" x14ac:dyDescent="0.25">
      <c r="A88" s="337"/>
      <c r="B88" s="338"/>
      <c r="C88" s="339"/>
      <c r="D88" s="340"/>
      <c r="E88" s="341"/>
      <c r="F88" s="339"/>
      <c r="G88" s="340"/>
      <c r="H88" s="341"/>
      <c r="I88" s="342"/>
      <c r="J88" s="340"/>
      <c r="K88" s="326"/>
      <c r="L88" s="326"/>
      <c r="M88" s="326"/>
      <c r="N88" s="326"/>
      <c r="O88" s="364"/>
      <c r="P88" s="364"/>
    </row>
    <row r="89" spans="1:16" x14ac:dyDescent="0.25">
      <c r="A89" s="337"/>
      <c r="B89" s="338"/>
      <c r="C89" s="339"/>
      <c r="D89" s="340"/>
      <c r="E89" s="341"/>
      <c r="F89" s="339"/>
      <c r="G89" s="340"/>
      <c r="H89" s="341"/>
      <c r="I89" s="342"/>
      <c r="J89" s="340"/>
      <c r="K89" s="326"/>
      <c r="L89" s="326"/>
      <c r="M89" s="326"/>
      <c r="N89" s="326"/>
      <c r="O89" s="364"/>
      <c r="P89" s="364"/>
    </row>
    <row r="90" spans="1:16" x14ac:dyDescent="0.25">
      <c r="A90" s="337"/>
      <c r="B90" s="338"/>
      <c r="C90" s="339"/>
      <c r="D90" s="340"/>
      <c r="E90" s="341"/>
      <c r="F90" s="339"/>
      <c r="G90" s="340"/>
      <c r="H90" s="341"/>
      <c r="I90" s="342"/>
      <c r="J90" s="340"/>
      <c r="K90" s="326"/>
      <c r="L90" s="326"/>
      <c r="M90" s="326"/>
      <c r="N90" s="326"/>
      <c r="O90" s="364"/>
      <c r="P90" s="364"/>
    </row>
    <row r="91" spans="1:16" x14ac:dyDescent="0.25">
      <c r="A91" s="337"/>
      <c r="B91" s="338"/>
      <c r="C91" s="339"/>
      <c r="D91" s="340"/>
      <c r="E91" s="341"/>
      <c r="F91" s="339"/>
      <c r="G91" s="340"/>
      <c r="H91" s="341"/>
      <c r="I91" s="342"/>
      <c r="J91" s="340"/>
      <c r="K91" s="326"/>
      <c r="L91" s="326"/>
      <c r="M91" s="326"/>
      <c r="N91" s="326"/>
      <c r="O91" s="364"/>
      <c r="P91" s="364"/>
    </row>
    <row r="92" spans="1:16" x14ac:dyDescent="0.25">
      <c r="A92" s="337"/>
      <c r="B92" s="338"/>
      <c r="C92" s="339"/>
      <c r="D92" s="340"/>
      <c r="E92" s="341"/>
      <c r="F92" s="339"/>
      <c r="G92" s="340"/>
      <c r="H92" s="341"/>
      <c r="I92" s="342"/>
      <c r="J92" s="340"/>
      <c r="K92" s="326"/>
      <c r="L92" s="326"/>
      <c r="M92" s="326"/>
      <c r="N92" s="326"/>
      <c r="O92" s="364"/>
      <c r="P92" s="364"/>
    </row>
    <row r="93" spans="1:16" x14ac:dyDescent="0.25">
      <c r="A93" s="337"/>
      <c r="B93" s="338"/>
      <c r="C93" s="339"/>
      <c r="D93" s="340"/>
      <c r="E93" s="341"/>
      <c r="F93" s="339"/>
      <c r="G93" s="340"/>
      <c r="H93" s="341"/>
      <c r="I93" s="342"/>
      <c r="J93" s="340"/>
      <c r="K93" s="326"/>
      <c r="L93" s="326"/>
      <c r="M93" s="326"/>
      <c r="N93" s="326"/>
      <c r="O93" s="364"/>
      <c r="P93" s="364"/>
    </row>
    <row r="94" spans="1:16" x14ac:dyDescent="0.25">
      <c r="A94" s="337"/>
      <c r="B94" s="338"/>
      <c r="C94" s="339"/>
      <c r="D94" s="340"/>
      <c r="E94" s="341"/>
      <c r="F94" s="339"/>
      <c r="G94" s="340"/>
      <c r="H94" s="341"/>
      <c r="I94" s="342"/>
      <c r="J94" s="340"/>
      <c r="K94" s="326"/>
      <c r="L94" s="326"/>
      <c r="M94" s="326"/>
      <c r="N94" s="326"/>
      <c r="O94" s="364"/>
      <c r="P94" s="364"/>
    </row>
    <row r="95" spans="1:16" x14ac:dyDescent="0.25">
      <c r="A95" s="337"/>
      <c r="B95" s="338"/>
      <c r="C95" s="339"/>
      <c r="D95" s="340"/>
      <c r="E95" s="341"/>
      <c r="F95" s="339"/>
      <c r="G95" s="340"/>
      <c r="H95" s="341"/>
      <c r="I95" s="342"/>
      <c r="J95" s="340"/>
      <c r="K95" s="326"/>
      <c r="L95" s="326"/>
      <c r="M95" s="326"/>
      <c r="N95" s="326"/>
      <c r="O95" s="364"/>
      <c r="P95" s="364"/>
    </row>
    <row r="96" spans="1:16" x14ac:dyDescent="0.25">
      <c r="A96" s="337"/>
      <c r="B96" s="338"/>
      <c r="C96" s="339"/>
      <c r="D96" s="340"/>
      <c r="E96" s="341"/>
      <c r="F96" s="339"/>
      <c r="G96" s="340"/>
      <c r="H96" s="341"/>
      <c r="I96" s="342"/>
      <c r="J96" s="340"/>
      <c r="K96" s="326"/>
      <c r="L96" s="326"/>
      <c r="M96" s="326"/>
      <c r="N96" s="326"/>
      <c r="O96" s="364"/>
      <c r="P96" s="364"/>
    </row>
    <row r="97" spans="1:16" x14ac:dyDescent="0.25">
      <c r="A97" s="337"/>
      <c r="B97" s="338"/>
      <c r="C97" s="339"/>
      <c r="D97" s="340"/>
      <c r="E97" s="341"/>
      <c r="F97" s="339"/>
      <c r="G97" s="340"/>
      <c r="H97" s="341"/>
      <c r="I97" s="342"/>
      <c r="J97" s="340"/>
      <c r="K97" s="326"/>
      <c r="L97" s="326"/>
      <c r="M97" s="326"/>
      <c r="N97" s="326"/>
      <c r="O97" s="364"/>
      <c r="P97" s="364"/>
    </row>
    <row r="98" spans="1:16" x14ac:dyDescent="0.25">
      <c r="A98" s="337"/>
      <c r="B98" s="338"/>
      <c r="C98" s="339"/>
      <c r="D98" s="340"/>
      <c r="E98" s="341"/>
      <c r="F98" s="339"/>
      <c r="G98" s="340"/>
      <c r="H98" s="341"/>
      <c r="I98" s="342"/>
      <c r="J98" s="340"/>
      <c r="K98" s="326"/>
      <c r="L98" s="326"/>
      <c r="M98" s="326"/>
      <c r="N98" s="326"/>
      <c r="O98" s="364"/>
      <c r="P98" s="364"/>
    </row>
    <row r="99" spans="1:16" x14ac:dyDescent="0.25">
      <c r="A99" s="337"/>
      <c r="B99" s="338"/>
      <c r="C99" s="339"/>
      <c r="D99" s="340"/>
      <c r="E99" s="341"/>
      <c r="F99" s="339"/>
      <c r="G99" s="340"/>
      <c r="H99" s="341"/>
      <c r="I99" s="342"/>
      <c r="J99" s="340"/>
      <c r="K99" s="326"/>
      <c r="L99" s="326"/>
      <c r="M99" s="326"/>
      <c r="N99" s="326"/>
      <c r="O99" s="364"/>
      <c r="P99" s="364"/>
    </row>
    <row r="100" spans="1:16" x14ac:dyDescent="0.25">
      <c r="A100" s="337"/>
      <c r="B100" s="338"/>
      <c r="C100" s="339"/>
      <c r="D100" s="340"/>
      <c r="E100" s="341"/>
      <c r="F100" s="339"/>
      <c r="G100" s="340"/>
      <c r="H100" s="341"/>
      <c r="I100" s="342"/>
      <c r="J100" s="340"/>
      <c r="K100" s="326"/>
      <c r="L100" s="326"/>
      <c r="M100" s="326"/>
      <c r="N100" s="326"/>
      <c r="O100" s="364"/>
      <c r="P100" s="364"/>
    </row>
    <row r="101" spans="1:16" x14ac:dyDescent="0.25">
      <c r="A101" s="337"/>
      <c r="B101" s="338"/>
      <c r="C101" s="339"/>
      <c r="D101" s="340"/>
      <c r="E101" s="341"/>
      <c r="F101" s="339"/>
      <c r="G101" s="340"/>
      <c r="H101" s="341"/>
      <c r="I101" s="342"/>
      <c r="J101" s="340"/>
      <c r="K101" s="326"/>
      <c r="L101" s="326"/>
      <c r="M101" s="326"/>
      <c r="N101" s="326"/>
      <c r="O101" s="364"/>
      <c r="P101" s="364"/>
    </row>
    <row r="102" spans="1:16" x14ac:dyDescent="0.25">
      <c r="A102" s="337"/>
      <c r="B102" s="338"/>
      <c r="C102" s="339"/>
      <c r="D102" s="340"/>
      <c r="E102" s="341"/>
      <c r="F102" s="339"/>
      <c r="G102" s="340"/>
      <c r="H102" s="341"/>
      <c r="I102" s="342"/>
      <c r="J102" s="340"/>
      <c r="K102" s="326"/>
      <c r="L102" s="326"/>
      <c r="M102" s="326"/>
      <c r="N102" s="326"/>
      <c r="O102" s="364"/>
      <c r="P102" s="364"/>
    </row>
    <row r="103" spans="1:16" x14ac:dyDescent="0.25">
      <c r="A103" s="337"/>
      <c r="B103" s="338"/>
      <c r="C103" s="339"/>
      <c r="D103" s="340"/>
      <c r="E103" s="341"/>
      <c r="F103" s="339"/>
      <c r="G103" s="340"/>
      <c r="H103" s="341"/>
      <c r="I103" s="342"/>
      <c r="J103" s="340"/>
      <c r="K103" s="326"/>
      <c r="L103" s="326"/>
      <c r="M103" s="326"/>
      <c r="N103" s="326"/>
      <c r="O103" s="364"/>
      <c r="P103" s="364"/>
    </row>
    <row r="104" spans="1:16" x14ac:dyDescent="0.25">
      <c r="A104" s="337"/>
      <c r="B104" s="338"/>
      <c r="C104" s="339"/>
      <c r="D104" s="340"/>
      <c r="E104" s="341"/>
      <c r="F104" s="339"/>
      <c r="G104" s="340"/>
      <c r="H104" s="341"/>
      <c r="I104" s="342"/>
      <c r="J104" s="340"/>
      <c r="K104" s="326"/>
      <c r="L104" s="326"/>
      <c r="M104" s="326"/>
      <c r="N104" s="326"/>
      <c r="O104" s="364"/>
      <c r="P104" s="364"/>
    </row>
    <row r="105" spans="1:16" x14ac:dyDescent="0.25">
      <c r="A105" s="337"/>
      <c r="B105" s="338"/>
      <c r="C105" s="339"/>
      <c r="D105" s="340"/>
      <c r="E105" s="341"/>
      <c r="F105" s="339"/>
      <c r="G105" s="340"/>
      <c r="H105" s="341"/>
      <c r="I105" s="342"/>
      <c r="J105" s="340"/>
      <c r="K105" s="326"/>
      <c r="L105" s="326"/>
      <c r="M105" s="326"/>
      <c r="N105" s="326"/>
      <c r="O105" s="364"/>
      <c r="P105" s="364"/>
    </row>
    <row r="106" spans="1:16" x14ac:dyDescent="0.25">
      <c r="A106" s="337"/>
      <c r="B106" s="338"/>
      <c r="C106" s="339"/>
      <c r="D106" s="340"/>
      <c r="E106" s="341"/>
      <c r="F106" s="339"/>
      <c r="G106" s="340"/>
      <c r="H106" s="341"/>
      <c r="I106" s="342"/>
      <c r="J106" s="340"/>
      <c r="K106" s="326"/>
      <c r="L106" s="326"/>
      <c r="M106" s="326"/>
      <c r="N106" s="326"/>
      <c r="O106" s="364"/>
      <c r="P106" s="364"/>
    </row>
    <row r="107" spans="1:16" x14ac:dyDescent="0.25">
      <c r="A107" s="337"/>
      <c r="B107" s="338"/>
      <c r="C107" s="339"/>
      <c r="D107" s="340"/>
      <c r="E107" s="341"/>
      <c r="F107" s="339"/>
      <c r="G107" s="340"/>
      <c r="H107" s="341"/>
      <c r="I107" s="342"/>
      <c r="J107" s="340"/>
      <c r="K107" s="326"/>
      <c r="L107" s="326"/>
      <c r="M107" s="326"/>
      <c r="N107" s="326"/>
      <c r="O107" s="364"/>
      <c r="P107" s="364"/>
    </row>
    <row r="108" spans="1:16" x14ac:dyDescent="0.25">
      <c r="A108" s="337"/>
      <c r="B108" s="338"/>
      <c r="C108" s="339"/>
      <c r="D108" s="340"/>
      <c r="E108" s="341"/>
      <c r="F108" s="339"/>
      <c r="G108" s="340"/>
      <c r="H108" s="341"/>
      <c r="I108" s="342"/>
      <c r="J108" s="340"/>
      <c r="K108" s="326"/>
      <c r="L108" s="326"/>
      <c r="M108" s="326"/>
      <c r="N108" s="326"/>
      <c r="O108" s="364"/>
      <c r="P108" s="364"/>
    </row>
    <row r="109" spans="1:16" x14ac:dyDescent="0.25">
      <c r="A109" s="337"/>
      <c r="B109" s="338"/>
      <c r="C109" s="339"/>
      <c r="D109" s="340"/>
      <c r="E109" s="341"/>
      <c r="F109" s="339"/>
      <c r="G109" s="340"/>
      <c r="H109" s="341"/>
      <c r="I109" s="342"/>
      <c r="J109" s="340"/>
      <c r="K109" s="326"/>
      <c r="L109" s="326"/>
      <c r="M109" s="326"/>
      <c r="N109" s="326"/>
      <c r="O109" s="364"/>
      <c r="P109" s="364"/>
    </row>
    <row r="110" spans="1:16" x14ac:dyDescent="0.25">
      <c r="A110" s="337"/>
      <c r="B110" s="338"/>
      <c r="C110" s="339"/>
      <c r="D110" s="340"/>
      <c r="E110" s="341"/>
      <c r="F110" s="339"/>
      <c r="G110" s="340"/>
      <c r="H110" s="341"/>
      <c r="I110" s="342"/>
      <c r="J110" s="340"/>
      <c r="K110" s="326"/>
      <c r="L110" s="326"/>
      <c r="M110" s="326"/>
      <c r="N110" s="326"/>
      <c r="O110" s="364"/>
      <c r="P110" s="364"/>
    </row>
    <row r="111" spans="1:16" x14ac:dyDescent="0.25">
      <c r="A111" s="337"/>
      <c r="B111" s="338"/>
      <c r="C111" s="339"/>
      <c r="D111" s="340"/>
      <c r="E111" s="341"/>
      <c r="F111" s="339"/>
      <c r="G111" s="340"/>
      <c r="H111" s="341"/>
      <c r="I111" s="342"/>
      <c r="J111" s="340"/>
      <c r="K111" s="326"/>
      <c r="L111" s="326"/>
      <c r="M111" s="326"/>
      <c r="N111" s="326"/>
      <c r="O111" s="364"/>
      <c r="P111" s="364"/>
    </row>
    <row r="112" spans="1:16" x14ac:dyDescent="0.25">
      <c r="A112" s="337"/>
      <c r="B112" s="338"/>
      <c r="C112" s="339"/>
      <c r="D112" s="340"/>
      <c r="E112" s="341"/>
      <c r="F112" s="339"/>
      <c r="G112" s="340"/>
      <c r="H112" s="341"/>
      <c r="I112" s="342"/>
      <c r="J112" s="340"/>
      <c r="K112" s="326"/>
      <c r="L112" s="326"/>
      <c r="M112" s="326"/>
      <c r="N112" s="326"/>
      <c r="O112" s="364"/>
      <c r="P112" s="364"/>
    </row>
    <row r="113" spans="1:16" x14ac:dyDescent="0.25">
      <c r="A113" s="337"/>
      <c r="B113" s="338"/>
      <c r="C113" s="339"/>
      <c r="D113" s="340"/>
      <c r="E113" s="341"/>
      <c r="F113" s="339"/>
      <c r="G113" s="340"/>
      <c r="H113" s="341"/>
      <c r="I113" s="342"/>
      <c r="J113" s="340"/>
      <c r="K113" s="326"/>
      <c r="L113" s="326"/>
      <c r="M113" s="326"/>
      <c r="N113" s="326"/>
      <c r="O113" s="364"/>
      <c r="P113" s="364"/>
    </row>
    <row r="114" spans="1:16" x14ac:dyDescent="0.25">
      <c r="A114" s="337"/>
      <c r="B114" s="338"/>
      <c r="C114" s="339"/>
      <c r="D114" s="340"/>
      <c r="E114" s="341"/>
      <c r="F114" s="339"/>
      <c r="G114" s="340"/>
      <c r="H114" s="341"/>
      <c r="I114" s="342"/>
      <c r="J114" s="340"/>
      <c r="K114" s="326"/>
      <c r="L114" s="326"/>
      <c r="M114" s="326"/>
      <c r="N114" s="326"/>
      <c r="O114" s="364"/>
      <c r="P114" s="364"/>
    </row>
    <row r="115" spans="1:16" x14ac:dyDescent="0.25">
      <c r="A115" s="337"/>
      <c r="B115" s="338"/>
      <c r="C115" s="339"/>
      <c r="D115" s="340"/>
      <c r="E115" s="341"/>
      <c r="F115" s="339"/>
      <c r="G115" s="340"/>
      <c r="H115" s="341"/>
      <c r="I115" s="342"/>
      <c r="J115" s="340"/>
      <c r="K115" s="326"/>
      <c r="L115" s="326"/>
      <c r="M115" s="326"/>
      <c r="N115" s="326"/>
      <c r="O115" s="364"/>
      <c r="P115" s="364"/>
    </row>
    <row r="116" spans="1:16" x14ac:dyDescent="0.25">
      <c r="A116" s="337"/>
      <c r="B116" s="338"/>
      <c r="C116" s="339"/>
      <c r="D116" s="340"/>
      <c r="E116" s="341"/>
      <c r="F116" s="339"/>
      <c r="G116" s="340"/>
      <c r="H116" s="341"/>
      <c r="I116" s="342"/>
      <c r="J116" s="340"/>
      <c r="K116" s="326"/>
      <c r="L116" s="326"/>
      <c r="M116" s="326"/>
      <c r="N116" s="326"/>
      <c r="O116" s="364"/>
      <c r="P116" s="364"/>
    </row>
    <row r="117" spans="1:16" x14ac:dyDescent="0.25">
      <c r="A117" s="337"/>
      <c r="B117" s="338"/>
      <c r="C117" s="339"/>
      <c r="D117" s="340"/>
      <c r="E117" s="341"/>
      <c r="F117" s="339"/>
      <c r="G117" s="340"/>
      <c r="H117" s="341"/>
      <c r="I117" s="342"/>
      <c r="J117" s="340"/>
      <c r="K117" s="326"/>
      <c r="L117" s="326"/>
      <c r="M117" s="326"/>
      <c r="N117" s="326"/>
      <c r="O117" s="364"/>
      <c r="P117" s="364"/>
    </row>
    <row r="118" spans="1:16" x14ac:dyDescent="0.25">
      <c r="A118" s="337"/>
      <c r="B118" s="338"/>
      <c r="C118" s="339"/>
      <c r="D118" s="340"/>
      <c r="E118" s="341"/>
      <c r="F118" s="339"/>
      <c r="G118" s="340"/>
      <c r="H118" s="341"/>
      <c r="I118" s="342"/>
      <c r="J118" s="340"/>
      <c r="K118" s="326"/>
      <c r="L118" s="326"/>
      <c r="M118" s="326"/>
      <c r="N118" s="326"/>
      <c r="O118" s="364"/>
      <c r="P118" s="364"/>
    </row>
    <row r="119" spans="1:16" x14ac:dyDescent="0.25">
      <c r="A119" s="337"/>
      <c r="B119" s="338"/>
      <c r="C119" s="339"/>
      <c r="D119" s="340"/>
      <c r="E119" s="341"/>
      <c r="F119" s="339"/>
      <c r="G119" s="340"/>
      <c r="H119" s="341"/>
      <c r="I119" s="342"/>
      <c r="J119" s="340"/>
      <c r="K119" s="326"/>
      <c r="L119" s="326"/>
      <c r="M119" s="326"/>
      <c r="N119" s="326"/>
      <c r="O119" s="364"/>
      <c r="P119" s="364"/>
    </row>
    <row r="120" spans="1:16" x14ac:dyDescent="0.25">
      <c r="A120" s="337"/>
      <c r="B120" s="338"/>
      <c r="C120" s="339"/>
      <c r="D120" s="340"/>
      <c r="E120" s="341"/>
      <c r="F120" s="339"/>
      <c r="G120" s="340"/>
      <c r="H120" s="341"/>
      <c r="I120" s="342"/>
      <c r="J120" s="340"/>
      <c r="K120" s="326"/>
      <c r="L120" s="326"/>
      <c r="M120" s="326"/>
      <c r="N120" s="326"/>
      <c r="O120" s="364"/>
      <c r="P120" s="364"/>
    </row>
    <row r="121" spans="1:16" x14ac:dyDescent="0.25">
      <c r="A121" s="337"/>
      <c r="B121" s="338"/>
      <c r="C121" s="339"/>
      <c r="D121" s="340"/>
      <c r="E121" s="341"/>
      <c r="F121" s="339"/>
      <c r="G121" s="340"/>
      <c r="H121" s="341"/>
      <c r="I121" s="342"/>
      <c r="J121" s="340"/>
      <c r="K121" s="326"/>
      <c r="L121" s="326"/>
      <c r="M121" s="326"/>
      <c r="N121" s="326"/>
      <c r="O121" s="364"/>
      <c r="P121" s="364"/>
    </row>
    <row r="122" spans="1:16" x14ac:dyDescent="0.25">
      <c r="A122" s="337"/>
      <c r="B122" s="338"/>
      <c r="C122" s="339"/>
      <c r="D122" s="340"/>
      <c r="E122" s="341"/>
      <c r="F122" s="339"/>
      <c r="G122" s="340"/>
      <c r="H122" s="341"/>
      <c r="I122" s="342"/>
      <c r="J122" s="340"/>
      <c r="K122" s="326"/>
      <c r="L122" s="326"/>
      <c r="M122" s="326"/>
      <c r="N122" s="326"/>
      <c r="O122" s="364"/>
      <c r="P122" s="364"/>
    </row>
    <row r="123" spans="1:16" x14ac:dyDescent="0.25">
      <c r="A123" s="337"/>
      <c r="B123" s="338"/>
      <c r="C123" s="339"/>
      <c r="D123" s="340"/>
      <c r="E123" s="341"/>
      <c r="F123" s="339"/>
      <c r="G123" s="340"/>
      <c r="H123" s="341"/>
      <c r="I123" s="342"/>
      <c r="J123" s="340"/>
      <c r="K123" s="326"/>
      <c r="L123" s="326"/>
      <c r="M123" s="326"/>
      <c r="N123" s="326"/>
      <c r="O123" s="364"/>
      <c r="P123" s="364"/>
    </row>
    <row r="124" spans="1:16" x14ac:dyDescent="0.25">
      <c r="A124" s="337"/>
      <c r="B124" s="338"/>
      <c r="C124" s="339"/>
      <c r="D124" s="340"/>
      <c r="E124" s="341"/>
      <c r="F124" s="339"/>
      <c r="G124" s="340"/>
      <c r="H124" s="341"/>
      <c r="I124" s="342"/>
      <c r="J124" s="340"/>
      <c r="K124" s="326"/>
      <c r="L124" s="326"/>
      <c r="M124" s="326"/>
      <c r="N124" s="326"/>
      <c r="O124" s="364"/>
      <c r="P124" s="364"/>
    </row>
    <row r="125" spans="1:16" x14ac:dyDescent="0.25">
      <c r="A125" s="337"/>
      <c r="B125" s="338"/>
      <c r="C125" s="339"/>
      <c r="D125" s="340"/>
      <c r="E125" s="341"/>
      <c r="F125" s="339"/>
      <c r="G125" s="340"/>
      <c r="H125" s="341"/>
      <c r="I125" s="342"/>
      <c r="J125" s="340"/>
      <c r="K125" s="326"/>
      <c r="L125" s="326"/>
      <c r="M125" s="326"/>
      <c r="N125" s="326"/>
      <c r="O125" s="364"/>
      <c r="P125" s="364"/>
    </row>
    <row r="126" spans="1:16" x14ac:dyDescent="0.25">
      <c r="A126" s="337"/>
      <c r="B126" s="338"/>
      <c r="C126" s="339"/>
      <c r="D126" s="340"/>
      <c r="E126" s="341"/>
      <c r="F126" s="339"/>
      <c r="G126" s="340"/>
      <c r="H126" s="341"/>
      <c r="I126" s="342"/>
      <c r="J126" s="340"/>
      <c r="K126" s="326"/>
      <c r="L126" s="326"/>
      <c r="M126" s="326"/>
      <c r="N126" s="326"/>
      <c r="O126" s="364"/>
      <c r="P126" s="364"/>
    </row>
    <row r="127" spans="1:16" x14ac:dyDescent="0.25">
      <c r="A127" s="337"/>
      <c r="B127" s="338"/>
      <c r="C127" s="339"/>
      <c r="D127" s="340"/>
      <c r="E127" s="341"/>
      <c r="F127" s="339"/>
      <c r="G127" s="340"/>
      <c r="H127" s="341"/>
      <c r="I127" s="342"/>
      <c r="J127" s="340"/>
      <c r="K127" s="326"/>
      <c r="L127" s="326"/>
      <c r="M127" s="326"/>
      <c r="N127" s="326"/>
      <c r="O127" s="364"/>
      <c r="P127" s="364"/>
    </row>
    <row r="128" spans="1:16" x14ac:dyDescent="0.25">
      <c r="A128" s="337"/>
      <c r="B128" s="338"/>
      <c r="C128" s="339"/>
      <c r="D128" s="340"/>
      <c r="E128" s="341"/>
      <c r="F128" s="339"/>
      <c r="G128" s="340"/>
      <c r="H128" s="341"/>
      <c r="I128" s="342"/>
      <c r="J128" s="340"/>
      <c r="K128" s="326"/>
      <c r="L128" s="326"/>
      <c r="M128" s="326"/>
      <c r="N128" s="326"/>
      <c r="O128" s="364"/>
      <c r="P128" s="364"/>
    </row>
    <row r="129" spans="1:16" x14ac:dyDescent="0.25">
      <c r="A129" s="337"/>
      <c r="B129" s="338"/>
      <c r="C129" s="339"/>
      <c r="D129" s="340"/>
      <c r="E129" s="341"/>
      <c r="F129" s="339"/>
      <c r="G129" s="340"/>
      <c r="H129" s="341"/>
      <c r="I129" s="342"/>
      <c r="J129" s="340"/>
      <c r="K129" s="326"/>
      <c r="L129" s="326"/>
      <c r="M129" s="326"/>
      <c r="N129" s="326"/>
      <c r="O129" s="364"/>
      <c r="P129" s="364"/>
    </row>
    <row r="130" spans="1:16" x14ac:dyDescent="0.25">
      <c r="A130" s="337"/>
      <c r="B130" s="338"/>
      <c r="C130" s="339"/>
      <c r="D130" s="340"/>
      <c r="E130" s="341"/>
      <c r="F130" s="339"/>
      <c r="G130" s="340"/>
      <c r="H130" s="341"/>
      <c r="I130" s="342"/>
      <c r="J130" s="340"/>
      <c r="K130" s="326"/>
      <c r="L130" s="326"/>
      <c r="M130" s="326"/>
      <c r="N130" s="326"/>
      <c r="O130" s="364"/>
      <c r="P130" s="364"/>
    </row>
    <row r="131" spans="1:16" x14ac:dyDescent="0.25">
      <c r="A131" s="337"/>
      <c r="B131" s="338"/>
      <c r="C131" s="339"/>
      <c r="D131" s="340"/>
      <c r="E131" s="341"/>
      <c r="F131" s="339"/>
      <c r="G131" s="340"/>
      <c r="H131" s="341"/>
      <c r="I131" s="342"/>
      <c r="J131" s="340"/>
      <c r="K131" s="326"/>
      <c r="L131" s="326"/>
      <c r="M131" s="326"/>
      <c r="N131" s="326"/>
      <c r="O131" s="364"/>
      <c r="P131" s="364"/>
    </row>
    <row r="132" spans="1:16" x14ac:dyDescent="0.25">
      <c r="A132" s="337"/>
      <c r="B132" s="338"/>
      <c r="C132" s="339"/>
      <c r="D132" s="340"/>
      <c r="E132" s="341"/>
      <c r="F132" s="339"/>
      <c r="G132" s="340"/>
      <c r="H132" s="341"/>
      <c r="I132" s="342"/>
      <c r="J132" s="340"/>
      <c r="K132" s="326"/>
      <c r="L132" s="326"/>
      <c r="M132" s="326"/>
      <c r="N132" s="326"/>
      <c r="O132" s="364"/>
      <c r="P132" s="364"/>
    </row>
    <row r="133" spans="1:16" x14ac:dyDescent="0.25">
      <c r="A133" s="337"/>
      <c r="B133" s="338"/>
      <c r="C133" s="339"/>
      <c r="D133" s="340"/>
      <c r="E133" s="341"/>
      <c r="F133" s="339"/>
      <c r="G133" s="340"/>
      <c r="H133" s="341"/>
      <c r="I133" s="342"/>
      <c r="J133" s="340"/>
      <c r="K133" s="326"/>
      <c r="L133" s="326"/>
      <c r="M133" s="326"/>
      <c r="N133" s="326"/>
      <c r="O133" s="364"/>
      <c r="P133" s="364"/>
    </row>
    <row r="134" spans="1:16" x14ac:dyDescent="0.25">
      <c r="A134" s="337"/>
      <c r="B134" s="338"/>
      <c r="C134" s="339"/>
      <c r="D134" s="340"/>
      <c r="E134" s="341"/>
      <c r="F134" s="339"/>
      <c r="G134" s="340"/>
      <c r="H134" s="341"/>
      <c r="I134" s="342"/>
      <c r="J134" s="340"/>
      <c r="K134" s="326"/>
      <c r="L134" s="326"/>
      <c r="M134" s="326"/>
      <c r="N134" s="326"/>
      <c r="O134" s="364"/>
      <c r="P134" s="364"/>
    </row>
    <row r="135" spans="1:16" x14ac:dyDescent="0.25">
      <c r="A135" s="337"/>
      <c r="B135" s="338"/>
      <c r="C135" s="339"/>
      <c r="D135" s="340"/>
      <c r="E135" s="341"/>
      <c r="F135" s="339"/>
      <c r="G135" s="340"/>
      <c r="H135" s="341"/>
      <c r="I135" s="342"/>
      <c r="J135" s="340"/>
      <c r="K135" s="326"/>
      <c r="L135" s="326"/>
      <c r="M135" s="326"/>
      <c r="N135" s="326"/>
      <c r="O135" s="364"/>
      <c r="P135" s="364"/>
    </row>
    <row r="136" spans="1:16" x14ac:dyDescent="0.25">
      <c r="A136" s="337"/>
      <c r="B136" s="338"/>
      <c r="C136" s="339"/>
      <c r="D136" s="340"/>
      <c r="E136" s="341"/>
      <c r="F136" s="339"/>
      <c r="G136" s="340"/>
      <c r="H136" s="341"/>
      <c r="I136" s="342"/>
      <c r="J136" s="340"/>
      <c r="K136" s="326"/>
      <c r="L136" s="326"/>
      <c r="M136" s="326"/>
      <c r="N136" s="326"/>
      <c r="O136" s="364"/>
      <c r="P136" s="364"/>
    </row>
    <row r="137" spans="1:16" x14ac:dyDescent="0.25">
      <c r="A137" s="337"/>
      <c r="B137" s="338"/>
      <c r="C137" s="339"/>
      <c r="D137" s="340"/>
      <c r="E137" s="341"/>
      <c r="F137" s="339"/>
      <c r="G137" s="340"/>
      <c r="H137" s="341"/>
      <c r="I137" s="342"/>
      <c r="J137" s="340"/>
      <c r="K137" s="326"/>
      <c r="L137" s="326"/>
      <c r="M137" s="326"/>
      <c r="N137" s="326"/>
      <c r="O137" s="364"/>
      <c r="P137" s="364"/>
    </row>
    <row r="138" spans="1:16" x14ac:dyDescent="0.25">
      <c r="A138" s="337"/>
      <c r="B138" s="338"/>
      <c r="C138" s="339"/>
      <c r="D138" s="340"/>
      <c r="E138" s="341"/>
      <c r="F138" s="339"/>
      <c r="G138" s="340"/>
      <c r="H138" s="341"/>
      <c r="I138" s="342"/>
      <c r="J138" s="340"/>
      <c r="K138" s="326"/>
      <c r="L138" s="326"/>
      <c r="M138" s="326"/>
      <c r="N138" s="326"/>
      <c r="O138" s="364"/>
      <c r="P138" s="364"/>
    </row>
    <row r="139" spans="1:16" x14ac:dyDescent="0.25">
      <c r="A139" s="337"/>
      <c r="B139" s="338"/>
      <c r="C139" s="339"/>
      <c r="D139" s="340"/>
      <c r="E139" s="341"/>
      <c r="F139" s="339"/>
      <c r="G139" s="340"/>
      <c r="H139" s="341"/>
      <c r="I139" s="342"/>
      <c r="J139" s="340"/>
      <c r="K139" s="326"/>
      <c r="L139" s="326"/>
      <c r="M139" s="326"/>
      <c r="N139" s="326"/>
      <c r="O139" s="364"/>
      <c r="P139" s="364"/>
    </row>
    <row r="140" spans="1:16" x14ac:dyDescent="0.25">
      <c r="A140" s="337"/>
      <c r="B140" s="338"/>
      <c r="C140" s="339"/>
      <c r="D140" s="340"/>
      <c r="E140" s="341"/>
      <c r="F140" s="339"/>
      <c r="G140" s="340"/>
      <c r="H140" s="341"/>
      <c r="I140" s="342"/>
      <c r="J140" s="340"/>
      <c r="K140" s="326"/>
      <c r="L140" s="326"/>
      <c r="M140" s="326"/>
      <c r="N140" s="326"/>
      <c r="O140" s="364"/>
      <c r="P140" s="364"/>
    </row>
    <row r="141" spans="1:16" x14ac:dyDescent="0.25">
      <c r="A141" s="337"/>
      <c r="B141" s="338"/>
      <c r="C141" s="339"/>
      <c r="D141" s="340"/>
      <c r="E141" s="341"/>
      <c r="F141" s="339"/>
      <c r="G141" s="340"/>
      <c r="H141" s="341"/>
      <c r="I141" s="342"/>
      <c r="J141" s="340"/>
      <c r="K141" s="326"/>
      <c r="L141" s="326"/>
      <c r="M141" s="326"/>
      <c r="N141" s="326"/>
      <c r="O141" s="364"/>
      <c r="P141" s="364"/>
    </row>
    <row r="142" spans="1:16" x14ac:dyDescent="0.25">
      <c r="A142" s="337"/>
      <c r="B142" s="338"/>
      <c r="C142" s="339"/>
      <c r="D142" s="340"/>
      <c r="E142" s="341"/>
      <c r="F142" s="339"/>
      <c r="G142" s="340"/>
      <c r="H142" s="341"/>
      <c r="I142" s="342"/>
      <c r="J142" s="340"/>
      <c r="K142" s="326"/>
      <c r="L142" s="326"/>
      <c r="M142" s="326"/>
      <c r="N142" s="326"/>
      <c r="O142" s="364"/>
      <c r="P142" s="364"/>
    </row>
    <row r="143" spans="1:16" x14ac:dyDescent="0.25">
      <c r="A143" s="337"/>
      <c r="B143" s="338"/>
      <c r="C143" s="339"/>
      <c r="D143" s="340"/>
      <c r="E143" s="341"/>
      <c r="F143" s="339"/>
      <c r="G143" s="340"/>
      <c r="H143" s="341"/>
      <c r="I143" s="342"/>
      <c r="J143" s="340"/>
      <c r="K143" s="326"/>
      <c r="L143" s="326"/>
      <c r="M143" s="326"/>
      <c r="N143" s="326"/>
      <c r="O143" s="364"/>
      <c r="P143" s="364"/>
    </row>
    <row r="144" spans="1:16" x14ac:dyDescent="0.25">
      <c r="A144" s="337"/>
      <c r="B144" s="338"/>
      <c r="C144" s="339"/>
      <c r="D144" s="340"/>
      <c r="E144" s="341"/>
      <c r="F144" s="339"/>
      <c r="G144" s="340"/>
      <c r="H144" s="341"/>
      <c r="I144" s="342"/>
      <c r="J144" s="340"/>
      <c r="K144" s="326"/>
      <c r="L144" s="326"/>
      <c r="M144" s="326"/>
      <c r="N144" s="326"/>
      <c r="O144" s="364"/>
      <c r="P144" s="364"/>
    </row>
    <row r="145" spans="1:16" x14ac:dyDescent="0.25">
      <c r="A145" s="337"/>
      <c r="B145" s="338"/>
      <c r="C145" s="339"/>
      <c r="D145" s="340"/>
      <c r="E145" s="341"/>
      <c r="F145" s="339"/>
      <c r="G145" s="340"/>
      <c r="H145" s="341"/>
      <c r="I145" s="342"/>
      <c r="J145" s="340"/>
      <c r="K145" s="326"/>
      <c r="L145" s="326"/>
      <c r="M145" s="326"/>
      <c r="N145" s="326"/>
      <c r="O145" s="364"/>
      <c r="P145" s="364"/>
    </row>
    <row r="146" spans="1:16" x14ac:dyDescent="0.25">
      <c r="A146" s="337"/>
      <c r="B146" s="338"/>
      <c r="C146" s="339"/>
      <c r="D146" s="340"/>
      <c r="E146" s="341"/>
      <c r="F146" s="339"/>
      <c r="G146" s="340"/>
      <c r="H146" s="341"/>
      <c r="I146" s="342"/>
      <c r="J146" s="340"/>
      <c r="K146" s="326"/>
      <c r="L146" s="326"/>
      <c r="M146" s="326"/>
      <c r="N146" s="326"/>
      <c r="O146" s="364"/>
      <c r="P146" s="364"/>
    </row>
    <row r="147" spans="1:16" x14ac:dyDescent="0.25">
      <c r="A147" s="337"/>
      <c r="B147" s="338"/>
      <c r="C147" s="339"/>
      <c r="D147" s="340"/>
      <c r="E147" s="341"/>
      <c r="F147" s="339"/>
      <c r="G147" s="340"/>
      <c r="H147" s="341"/>
      <c r="I147" s="342"/>
      <c r="J147" s="340"/>
      <c r="K147" s="326"/>
      <c r="L147" s="326"/>
      <c r="M147" s="326"/>
      <c r="N147" s="326"/>
      <c r="O147" s="364"/>
      <c r="P147" s="364"/>
    </row>
    <row r="148" spans="1:16" x14ac:dyDescent="0.25">
      <c r="A148" s="337"/>
      <c r="B148" s="338"/>
      <c r="C148" s="339"/>
      <c r="D148" s="340"/>
      <c r="E148" s="341"/>
      <c r="F148" s="339"/>
      <c r="G148" s="340"/>
      <c r="H148" s="341"/>
      <c r="I148" s="342"/>
      <c r="J148" s="340"/>
      <c r="K148" s="326"/>
      <c r="L148" s="326"/>
      <c r="M148" s="326"/>
      <c r="N148" s="326"/>
      <c r="O148" s="364"/>
      <c r="P148" s="364"/>
    </row>
    <row r="149" spans="1:16" x14ac:dyDescent="0.25">
      <c r="A149" s="337"/>
      <c r="B149" s="338"/>
      <c r="C149" s="339"/>
      <c r="D149" s="340"/>
      <c r="E149" s="341"/>
      <c r="F149" s="339"/>
      <c r="G149" s="340"/>
      <c r="H149" s="341"/>
      <c r="I149" s="342"/>
      <c r="J149" s="340"/>
      <c r="K149" s="326"/>
      <c r="L149" s="326"/>
      <c r="M149" s="326"/>
      <c r="N149" s="326"/>
      <c r="O149" s="364"/>
      <c r="P149" s="364"/>
    </row>
    <row r="150" spans="1:16" x14ac:dyDescent="0.25">
      <c r="A150" s="337"/>
      <c r="B150" s="338"/>
      <c r="C150" s="339"/>
      <c r="D150" s="340"/>
      <c r="E150" s="341"/>
      <c r="F150" s="339"/>
      <c r="G150" s="340"/>
      <c r="H150" s="341"/>
      <c r="I150" s="342"/>
      <c r="J150" s="340"/>
      <c r="K150" s="326"/>
      <c r="L150" s="326"/>
      <c r="M150" s="326"/>
      <c r="N150" s="326"/>
      <c r="O150" s="364"/>
      <c r="P150" s="364"/>
    </row>
    <row r="151" spans="1:16" x14ac:dyDescent="0.25">
      <c r="A151" s="337"/>
      <c r="B151" s="338"/>
      <c r="C151" s="339"/>
      <c r="D151" s="340"/>
      <c r="E151" s="341"/>
      <c r="F151" s="339"/>
      <c r="G151" s="340"/>
      <c r="H151" s="341"/>
      <c r="I151" s="342"/>
      <c r="J151" s="340"/>
      <c r="K151" s="326"/>
      <c r="L151" s="326"/>
      <c r="M151" s="326"/>
      <c r="N151" s="326"/>
      <c r="O151" s="364"/>
      <c r="P151" s="364"/>
    </row>
    <row r="152" spans="1:16" x14ac:dyDescent="0.25">
      <c r="A152" s="337"/>
      <c r="B152" s="338"/>
      <c r="C152" s="339"/>
      <c r="D152" s="340"/>
      <c r="E152" s="341"/>
      <c r="F152" s="339"/>
      <c r="G152" s="340"/>
      <c r="H152" s="341"/>
      <c r="I152" s="342"/>
      <c r="J152" s="340"/>
      <c r="K152" s="326"/>
      <c r="L152" s="326"/>
      <c r="M152" s="326"/>
      <c r="N152" s="326"/>
      <c r="O152" s="364"/>
      <c r="P152" s="364"/>
    </row>
    <row r="153" spans="1:16" x14ac:dyDescent="0.25">
      <c r="A153" s="337"/>
      <c r="B153" s="338"/>
      <c r="C153" s="339"/>
      <c r="D153" s="340"/>
      <c r="E153" s="341"/>
      <c r="F153" s="339"/>
      <c r="G153" s="340"/>
      <c r="H153" s="341"/>
      <c r="I153" s="342"/>
      <c r="J153" s="340"/>
      <c r="K153" s="326"/>
      <c r="L153" s="326"/>
      <c r="M153" s="326"/>
      <c r="N153" s="326"/>
      <c r="O153" s="364"/>
      <c r="P153" s="364"/>
    </row>
    <row r="154" spans="1:16" x14ac:dyDescent="0.25">
      <c r="A154" s="337"/>
      <c r="B154" s="338"/>
      <c r="C154" s="339"/>
      <c r="D154" s="340"/>
      <c r="E154" s="341"/>
      <c r="F154" s="339"/>
      <c r="G154" s="340"/>
      <c r="H154" s="341"/>
      <c r="I154" s="342"/>
      <c r="J154" s="340"/>
      <c r="K154" s="326"/>
      <c r="L154" s="326"/>
      <c r="M154" s="326"/>
      <c r="N154" s="326"/>
      <c r="O154" s="364"/>
      <c r="P154" s="364"/>
    </row>
    <row r="155" spans="1:16" x14ac:dyDescent="0.25">
      <c r="A155" s="337"/>
      <c r="B155" s="338"/>
      <c r="C155" s="339"/>
      <c r="D155" s="340"/>
      <c r="E155" s="341"/>
      <c r="F155" s="339"/>
      <c r="G155" s="340"/>
      <c r="H155" s="341"/>
      <c r="I155" s="342"/>
      <c r="J155" s="340"/>
      <c r="K155" s="326"/>
      <c r="L155" s="326"/>
      <c r="M155" s="326"/>
      <c r="N155" s="326"/>
      <c r="O155" s="364"/>
      <c r="P155" s="364"/>
    </row>
    <row r="156" spans="1:16" x14ac:dyDescent="0.25">
      <c r="A156" s="337"/>
      <c r="B156" s="338"/>
      <c r="C156" s="339"/>
      <c r="D156" s="340"/>
      <c r="E156" s="341"/>
      <c r="F156" s="339"/>
      <c r="G156" s="340"/>
      <c r="H156" s="341"/>
      <c r="I156" s="342"/>
      <c r="J156" s="340"/>
      <c r="K156" s="326"/>
      <c r="L156" s="326"/>
      <c r="M156" s="326"/>
      <c r="N156" s="326"/>
      <c r="O156" s="364"/>
      <c r="P156" s="364"/>
    </row>
    <row r="157" spans="1:16" x14ac:dyDescent="0.25">
      <c r="A157" s="337"/>
      <c r="B157" s="338"/>
      <c r="C157" s="339"/>
      <c r="D157" s="340"/>
      <c r="E157" s="341"/>
      <c r="F157" s="339"/>
      <c r="G157" s="340"/>
      <c r="H157" s="341"/>
      <c r="I157" s="342"/>
      <c r="J157" s="340"/>
      <c r="K157" s="326"/>
      <c r="L157" s="326"/>
      <c r="M157" s="326"/>
      <c r="N157" s="326"/>
      <c r="O157" s="364"/>
      <c r="P157" s="364"/>
    </row>
    <row r="158" spans="1:16" x14ac:dyDescent="0.25">
      <c r="A158" s="337"/>
      <c r="B158" s="338"/>
      <c r="C158" s="339"/>
      <c r="D158" s="340"/>
      <c r="E158" s="341"/>
      <c r="F158" s="339"/>
      <c r="G158" s="340"/>
      <c r="H158" s="341"/>
      <c r="I158" s="342"/>
      <c r="J158" s="340"/>
      <c r="K158" s="326"/>
      <c r="L158" s="326"/>
      <c r="M158" s="326"/>
      <c r="N158" s="326"/>
      <c r="O158" s="364"/>
      <c r="P158" s="364"/>
    </row>
    <row r="159" spans="1:16" x14ac:dyDescent="0.25">
      <c r="A159" s="337"/>
      <c r="B159" s="338"/>
      <c r="C159" s="339"/>
      <c r="D159" s="340"/>
      <c r="E159" s="341"/>
      <c r="F159" s="339"/>
      <c r="G159" s="340"/>
      <c r="H159" s="341"/>
      <c r="I159" s="342"/>
      <c r="J159" s="340"/>
      <c r="K159" s="326"/>
      <c r="L159" s="326"/>
      <c r="M159" s="326"/>
      <c r="N159" s="326"/>
      <c r="O159" s="364"/>
      <c r="P159" s="364"/>
    </row>
    <row r="160" spans="1:16" x14ac:dyDescent="0.25">
      <c r="A160" s="337"/>
      <c r="B160" s="338"/>
      <c r="C160" s="339"/>
      <c r="D160" s="340"/>
      <c r="E160" s="341"/>
      <c r="F160" s="339"/>
      <c r="G160" s="340"/>
      <c r="H160" s="341"/>
      <c r="I160" s="342"/>
      <c r="J160" s="340"/>
      <c r="K160" s="326"/>
      <c r="L160" s="326"/>
      <c r="M160" s="326"/>
      <c r="N160" s="326"/>
      <c r="O160" s="364"/>
      <c r="P160" s="364"/>
    </row>
    <row r="161" spans="1:16" x14ac:dyDescent="0.25">
      <c r="A161" s="337"/>
      <c r="B161" s="338"/>
      <c r="C161" s="339"/>
      <c r="D161" s="340"/>
      <c r="E161" s="341"/>
      <c r="F161" s="339"/>
      <c r="G161" s="340"/>
      <c r="H161" s="341"/>
      <c r="I161" s="342"/>
      <c r="J161" s="340"/>
      <c r="K161" s="326"/>
      <c r="L161" s="326"/>
      <c r="M161" s="326"/>
      <c r="N161" s="326"/>
      <c r="O161" s="364"/>
      <c r="P161" s="364"/>
    </row>
    <row r="162" spans="1:16" x14ac:dyDescent="0.25">
      <c r="A162" s="337"/>
      <c r="B162" s="338"/>
      <c r="C162" s="339"/>
      <c r="D162" s="340"/>
      <c r="E162" s="341"/>
      <c r="F162" s="339"/>
      <c r="G162" s="340"/>
      <c r="H162" s="341"/>
      <c r="I162" s="342"/>
      <c r="J162" s="340"/>
      <c r="K162" s="326"/>
      <c r="L162" s="326"/>
      <c r="M162" s="326"/>
      <c r="N162" s="326"/>
      <c r="O162" s="364"/>
      <c r="P162" s="364"/>
    </row>
    <row r="163" spans="1:16" x14ac:dyDescent="0.25">
      <c r="A163" s="337"/>
      <c r="B163" s="338"/>
      <c r="C163" s="339"/>
      <c r="D163" s="340"/>
      <c r="E163" s="341"/>
      <c r="F163" s="339"/>
      <c r="G163" s="340"/>
      <c r="H163" s="341"/>
      <c r="I163" s="342"/>
      <c r="J163" s="340"/>
      <c r="K163" s="326"/>
      <c r="L163" s="326"/>
      <c r="M163" s="326"/>
      <c r="N163" s="326"/>
      <c r="O163" s="364"/>
      <c r="P163" s="364"/>
    </row>
    <row r="164" spans="1:16" x14ac:dyDescent="0.25">
      <c r="A164" s="337"/>
      <c r="B164" s="338"/>
      <c r="C164" s="339"/>
      <c r="D164" s="340"/>
      <c r="E164" s="341"/>
      <c r="F164" s="339"/>
      <c r="G164" s="340"/>
      <c r="H164" s="341"/>
      <c r="I164" s="342"/>
      <c r="J164" s="340"/>
      <c r="K164" s="326"/>
      <c r="L164" s="326"/>
      <c r="M164" s="326"/>
      <c r="N164" s="326"/>
      <c r="O164" s="364"/>
      <c r="P164" s="364"/>
    </row>
    <row r="165" spans="1:16" x14ac:dyDescent="0.25">
      <c r="A165" s="337"/>
      <c r="B165" s="338"/>
      <c r="C165" s="339"/>
      <c r="D165" s="340"/>
      <c r="E165" s="341"/>
      <c r="F165" s="339"/>
      <c r="G165" s="340"/>
      <c r="H165" s="341"/>
      <c r="I165" s="342"/>
      <c r="J165" s="340"/>
      <c r="K165" s="326"/>
      <c r="L165" s="326"/>
      <c r="M165" s="326"/>
      <c r="N165" s="326"/>
      <c r="O165" s="364"/>
      <c r="P165" s="364"/>
    </row>
    <row r="166" spans="1:16" x14ac:dyDescent="0.25">
      <c r="A166" s="337"/>
      <c r="B166" s="338"/>
      <c r="C166" s="339"/>
      <c r="D166" s="340"/>
      <c r="E166" s="341"/>
      <c r="F166" s="339"/>
      <c r="G166" s="340"/>
      <c r="H166" s="341"/>
      <c r="I166" s="342"/>
      <c r="J166" s="340"/>
      <c r="K166" s="326"/>
      <c r="L166" s="326"/>
      <c r="M166" s="326"/>
      <c r="N166" s="326"/>
      <c r="O166" s="364"/>
      <c r="P166" s="364"/>
    </row>
    <row r="167" spans="1:16" x14ac:dyDescent="0.25">
      <c r="A167" s="337"/>
      <c r="B167" s="338"/>
      <c r="C167" s="339"/>
      <c r="D167" s="340"/>
      <c r="E167" s="341"/>
      <c r="F167" s="339"/>
      <c r="G167" s="340"/>
      <c r="H167" s="341"/>
      <c r="I167" s="342"/>
      <c r="J167" s="340"/>
      <c r="K167" s="326"/>
      <c r="L167" s="326"/>
      <c r="M167" s="326"/>
      <c r="N167" s="326"/>
      <c r="O167" s="364"/>
      <c r="P167" s="364"/>
    </row>
    <row r="168" spans="1:16" x14ac:dyDescent="0.25">
      <c r="A168" s="337"/>
      <c r="B168" s="338"/>
      <c r="C168" s="339"/>
      <c r="D168" s="340"/>
      <c r="E168" s="341"/>
      <c r="F168" s="339"/>
      <c r="G168" s="340"/>
      <c r="H168" s="341"/>
      <c r="I168" s="342"/>
      <c r="J168" s="340"/>
      <c r="K168" s="326"/>
      <c r="L168" s="326"/>
      <c r="M168" s="326"/>
      <c r="N168" s="326"/>
      <c r="O168" s="364"/>
      <c r="P168" s="364"/>
    </row>
    <row r="169" spans="1:16" x14ac:dyDescent="0.25">
      <c r="A169" s="337"/>
      <c r="B169" s="338"/>
      <c r="C169" s="339"/>
      <c r="D169" s="340"/>
      <c r="E169" s="341"/>
      <c r="F169" s="339"/>
      <c r="G169" s="340"/>
      <c r="H169" s="341"/>
      <c r="I169" s="342"/>
      <c r="J169" s="340"/>
      <c r="K169" s="326"/>
      <c r="L169" s="326"/>
      <c r="M169" s="326"/>
      <c r="N169" s="326"/>
      <c r="O169" s="364"/>
      <c r="P169" s="364"/>
    </row>
    <row r="170" spans="1:16" x14ac:dyDescent="0.25">
      <c r="A170" s="337"/>
      <c r="B170" s="338"/>
      <c r="C170" s="339"/>
      <c r="D170" s="340"/>
      <c r="E170" s="341"/>
      <c r="F170" s="339"/>
      <c r="G170" s="340"/>
      <c r="H170" s="341"/>
      <c r="I170" s="342"/>
      <c r="J170" s="340"/>
      <c r="K170" s="326"/>
      <c r="L170" s="326"/>
      <c r="M170" s="326"/>
      <c r="N170" s="326"/>
      <c r="O170" s="364"/>
      <c r="P170" s="364"/>
    </row>
    <row r="171" spans="1:16" x14ac:dyDescent="0.25">
      <c r="A171" s="337"/>
      <c r="B171" s="338"/>
      <c r="C171" s="339"/>
      <c r="D171" s="340"/>
      <c r="E171" s="341"/>
      <c r="F171" s="339"/>
      <c r="G171" s="340"/>
      <c r="H171" s="341"/>
      <c r="I171" s="342"/>
      <c r="J171" s="340"/>
      <c r="K171" s="326"/>
      <c r="L171" s="326"/>
      <c r="M171" s="326"/>
      <c r="N171" s="326"/>
      <c r="O171" s="364"/>
      <c r="P171" s="364"/>
    </row>
    <row r="172" spans="1:16" x14ac:dyDescent="0.25">
      <c r="A172" s="337"/>
      <c r="B172" s="338"/>
      <c r="C172" s="339"/>
      <c r="D172" s="340"/>
      <c r="E172" s="341"/>
      <c r="F172" s="339"/>
      <c r="G172" s="340"/>
      <c r="H172" s="341"/>
      <c r="I172" s="342"/>
      <c r="J172" s="340"/>
      <c r="K172" s="326"/>
      <c r="L172" s="326"/>
      <c r="M172" s="326"/>
      <c r="N172" s="326"/>
      <c r="O172" s="364"/>
      <c r="P172" s="364"/>
    </row>
    <row r="173" spans="1:16" x14ac:dyDescent="0.25">
      <c r="A173" s="337"/>
      <c r="B173" s="338"/>
      <c r="C173" s="339"/>
      <c r="D173" s="340"/>
      <c r="E173" s="341"/>
      <c r="F173" s="339"/>
      <c r="G173" s="340"/>
      <c r="H173" s="341"/>
      <c r="I173" s="342"/>
      <c r="J173" s="340"/>
      <c r="K173" s="326"/>
      <c r="L173" s="326"/>
      <c r="M173" s="326"/>
      <c r="N173" s="326"/>
      <c r="O173" s="364"/>
      <c r="P173" s="364"/>
    </row>
    <row r="174" spans="1:16" x14ac:dyDescent="0.25">
      <c r="A174" s="337"/>
      <c r="B174" s="338"/>
      <c r="C174" s="339"/>
      <c r="D174" s="340"/>
      <c r="E174" s="341"/>
      <c r="F174" s="339"/>
      <c r="G174" s="340"/>
      <c r="H174" s="341"/>
      <c r="I174" s="342"/>
      <c r="J174" s="340"/>
      <c r="K174" s="326"/>
      <c r="L174" s="326"/>
      <c r="M174" s="326"/>
      <c r="N174" s="326"/>
      <c r="O174" s="364"/>
      <c r="P174" s="364"/>
    </row>
    <row r="175" spans="1:16" x14ac:dyDescent="0.25">
      <c r="A175" s="337"/>
      <c r="B175" s="338"/>
      <c r="C175" s="339"/>
      <c r="D175" s="340"/>
      <c r="E175" s="341"/>
      <c r="F175" s="339"/>
      <c r="G175" s="340"/>
      <c r="H175" s="341"/>
      <c r="I175" s="342"/>
      <c r="J175" s="340"/>
      <c r="K175" s="326"/>
      <c r="L175" s="326"/>
      <c r="M175" s="326"/>
      <c r="N175" s="326"/>
      <c r="O175" s="364"/>
      <c r="P175" s="364"/>
    </row>
    <row r="176" spans="1:16" x14ac:dyDescent="0.25">
      <c r="A176" s="337"/>
      <c r="B176" s="338"/>
      <c r="C176" s="339"/>
      <c r="D176" s="340"/>
      <c r="E176" s="341"/>
      <c r="F176" s="339"/>
      <c r="G176" s="340"/>
      <c r="H176" s="341"/>
      <c r="I176" s="342"/>
      <c r="J176" s="340"/>
      <c r="K176" s="326"/>
      <c r="L176" s="326"/>
      <c r="M176" s="326"/>
      <c r="N176" s="326"/>
      <c r="O176" s="364"/>
      <c r="P176" s="364"/>
    </row>
    <row r="177" spans="1:16" x14ac:dyDescent="0.25">
      <c r="A177" s="337"/>
      <c r="B177" s="338"/>
      <c r="C177" s="339"/>
      <c r="D177" s="340"/>
      <c r="E177" s="341"/>
      <c r="F177" s="339"/>
      <c r="G177" s="340"/>
      <c r="H177" s="341"/>
      <c r="I177" s="342"/>
      <c r="J177" s="340"/>
      <c r="K177" s="326"/>
      <c r="L177" s="326"/>
      <c r="M177" s="326"/>
      <c r="N177" s="326"/>
      <c r="O177" s="364"/>
      <c r="P177" s="364"/>
    </row>
    <row r="178" spans="1:16" x14ac:dyDescent="0.25">
      <c r="A178" s="337"/>
      <c r="B178" s="338"/>
      <c r="C178" s="339"/>
      <c r="D178" s="340"/>
      <c r="E178" s="341"/>
      <c r="F178" s="339"/>
      <c r="G178" s="340"/>
      <c r="H178" s="341"/>
      <c r="I178" s="342"/>
      <c r="J178" s="340"/>
      <c r="K178" s="326"/>
      <c r="L178" s="326"/>
      <c r="M178" s="326"/>
      <c r="N178" s="326"/>
      <c r="O178" s="364"/>
      <c r="P178" s="364"/>
    </row>
    <row r="179" spans="1:16" x14ac:dyDescent="0.25">
      <c r="A179" s="337"/>
      <c r="B179" s="338"/>
      <c r="C179" s="339"/>
      <c r="D179" s="340"/>
      <c r="E179" s="341"/>
      <c r="F179" s="339"/>
      <c r="G179" s="340"/>
      <c r="H179" s="341"/>
      <c r="I179" s="342"/>
      <c r="J179" s="340"/>
      <c r="K179" s="326"/>
      <c r="L179" s="326"/>
      <c r="M179" s="326"/>
      <c r="N179" s="326"/>
      <c r="O179" s="364"/>
      <c r="P179" s="364"/>
    </row>
    <row r="180" spans="1:16" x14ac:dyDescent="0.25">
      <c r="A180" s="337"/>
      <c r="B180" s="338"/>
      <c r="C180" s="339"/>
      <c r="D180" s="340"/>
      <c r="E180" s="341"/>
      <c r="F180" s="339"/>
      <c r="G180" s="340"/>
      <c r="H180" s="341"/>
      <c r="I180" s="342"/>
      <c r="J180" s="340"/>
      <c r="K180" s="326"/>
      <c r="L180" s="326"/>
      <c r="M180" s="326"/>
      <c r="N180" s="326"/>
      <c r="O180" s="364"/>
      <c r="P180" s="364"/>
    </row>
    <row r="181" spans="1:16" x14ac:dyDescent="0.25">
      <c r="A181" s="337"/>
      <c r="B181" s="338"/>
      <c r="C181" s="339"/>
      <c r="D181" s="340"/>
      <c r="E181" s="341"/>
      <c r="F181" s="339"/>
      <c r="G181" s="340"/>
      <c r="H181" s="341"/>
      <c r="I181" s="342"/>
      <c r="J181" s="340"/>
      <c r="K181" s="326"/>
      <c r="L181" s="326"/>
      <c r="M181" s="326"/>
      <c r="N181" s="326"/>
      <c r="O181" s="364"/>
      <c r="P181" s="364"/>
    </row>
    <row r="182" spans="1:16" x14ac:dyDescent="0.25">
      <c r="A182" s="337"/>
      <c r="B182" s="338"/>
      <c r="C182" s="339"/>
      <c r="D182" s="340"/>
      <c r="E182" s="341"/>
      <c r="F182" s="339"/>
      <c r="G182" s="340"/>
      <c r="H182" s="341"/>
      <c r="I182" s="342"/>
      <c r="J182" s="340"/>
      <c r="K182" s="326"/>
      <c r="L182" s="326"/>
      <c r="M182" s="326"/>
      <c r="N182" s="326"/>
      <c r="O182" s="364"/>
      <c r="P182" s="364"/>
    </row>
    <row r="183" spans="1:16" x14ac:dyDescent="0.25">
      <c r="A183" s="337"/>
      <c r="B183" s="338"/>
      <c r="C183" s="339"/>
      <c r="D183" s="340"/>
      <c r="E183" s="341"/>
      <c r="F183" s="339"/>
      <c r="G183" s="340"/>
      <c r="H183" s="341"/>
      <c r="I183" s="342"/>
      <c r="J183" s="340"/>
      <c r="K183" s="326"/>
      <c r="L183" s="326"/>
      <c r="M183" s="326"/>
      <c r="N183" s="326"/>
      <c r="O183" s="364"/>
      <c r="P183" s="364"/>
    </row>
    <row r="184" spans="1:16" x14ac:dyDescent="0.25">
      <c r="A184" s="337"/>
      <c r="B184" s="338"/>
      <c r="C184" s="339"/>
      <c r="D184" s="340"/>
      <c r="E184" s="341"/>
      <c r="F184" s="339"/>
      <c r="G184" s="340"/>
      <c r="H184" s="341"/>
      <c r="I184" s="342"/>
      <c r="J184" s="340"/>
      <c r="K184" s="326"/>
      <c r="L184" s="326"/>
      <c r="M184" s="326"/>
      <c r="N184" s="326"/>
      <c r="O184" s="364"/>
      <c r="P184" s="364"/>
    </row>
    <row r="185" spans="1:16" x14ac:dyDescent="0.25">
      <c r="A185" s="337"/>
      <c r="B185" s="338"/>
      <c r="C185" s="339"/>
      <c r="D185" s="340"/>
      <c r="E185" s="341"/>
      <c r="F185" s="339"/>
      <c r="G185" s="340"/>
      <c r="H185" s="341"/>
      <c r="I185" s="342"/>
      <c r="J185" s="340"/>
      <c r="K185" s="326"/>
      <c r="L185" s="326"/>
      <c r="M185" s="326"/>
      <c r="N185" s="326"/>
      <c r="O185" s="364"/>
      <c r="P185" s="364"/>
    </row>
    <row r="186" spans="1:16" x14ac:dyDescent="0.25">
      <c r="A186" s="337"/>
      <c r="B186" s="338"/>
      <c r="C186" s="339"/>
      <c r="D186" s="340"/>
      <c r="E186" s="341"/>
      <c r="F186" s="339"/>
      <c r="G186" s="340"/>
      <c r="H186" s="341"/>
      <c r="I186" s="342"/>
      <c r="J186" s="340"/>
      <c r="K186" s="326"/>
      <c r="L186" s="326"/>
      <c r="M186" s="326"/>
      <c r="N186" s="326"/>
      <c r="O186" s="364"/>
      <c r="P186" s="364"/>
    </row>
    <row r="187" spans="1:16" x14ac:dyDescent="0.25">
      <c r="A187" s="337"/>
      <c r="B187" s="338"/>
      <c r="C187" s="339"/>
      <c r="D187" s="340"/>
      <c r="E187" s="341"/>
      <c r="F187" s="339"/>
      <c r="G187" s="340"/>
      <c r="H187" s="341"/>
      <c r="I187" s="342"/>
      <c r="J187" s="340"/>
      <c r="K187" s="326"/>
      <c r="L187" s="326"/>
      <c r="M187" s="326"/>
      <c r="N187" s="326"/>
      <c r="O187" s="364"/>
      <c r="P187" s="364"/>
    </row>
    <row r="188" spans="1:16" x14ac:dyDescent="0.25">
      <c r="A188" s="337"/>
      <c r="B188" s="338"/>
      <c r="C188" s="339"/>
      <c r="D188" s="340"/>
      <c r="E188" s="341"/>
      <c r="F188" s="339"/>
      <c r="G188" s="340"/>
      <c r="H188" s="341"/>
      <c r="I188" s="342"/>
      <c r="J188" s="340"/>
      <c r="K188" s="326"/>
      <c r="L188" s="326"/>
      <c r="M188" s="326"/>
      <c r="N188" s="326"/>
      <c r="O188" s="364"/>
      <c r="P188" s="364"/>
    </row>
    <row r="189" spans="1:16" x14ac:dyDescent="0.25">
      <c r="A189" s="337"/>
      <c r="B189" s="338"/>
      <c r="C189" s="339"/>
      <c r="D189" s="340"/>
      <c r="E189" s="341"/>
      <c r="F189" s="339"/>
      <c r="G189" s="340"/>
      <c r="H189" s="341"/>
      <c r="I189" s="342"/>
      <c r="J189" s="340"/>
      <c r="K189" s="326"/>
      <c r="L189" s="326"/>
      <c r="M189" s="326"/>
      <c r="N189" s="326"/>
      <c r="O189" s="364"/>
      <c r="P189" s="364"/>
    </row>
    <row r="190" spans="1:16" x14ac:dyDescent="0.25">
      <c r="A190" s="337"/>
      <c r="B190" s="338"/>
      <c r="C190" s="339"/>
      <c r="D190" s="340"/>
      <c r="E190" s="341"/>
      <c r="F190" s="339"/>
      <c r="G190" s="340"/>
      <c r="H190" s="341"/>
      <c r="I190" s="342"/>
      <c r="J190" s="340"/>
      <c r="K190" s="326"/>
      <c r="L190" s="326"/>
      <c r="M190" s="326"/>
      <c r="N190" s="326"/>
      <c r="O190" s="364"/>
      <c r="P190" s="364"/>
    </row>
    <row r="191" spans="1:16" x14ac:dyDescent="0.25">
      <c r="A191" s="337"/>
      <c r="B191" s="338"/>
      <c r="C191" s="339"/>
      <c r="D191" s="340"/>
      <c r="E191" s="341"/>
      <c r="F191" s="339"/>
      <c r="G191" s="340"/>
      <c r="H191" s="341"/>
      <c r="I191" s="342"/>
      <c r="J191" s="340"/>
      <c r="K191" s="326"/>
      <c r="L191" s="326"/>
      <c r="M191" s="326"/>
      <c r="N191" s="326"/>
      <c r="O191" s="364"/>
      <c r="P191" s="364"/>
    </row>
    <row r="192" spans="1:16" x14ac:dyDescent="0.25">
      <c r="A192" s="337"/>
      <c r="B192" s="338"/>
      <c r="C192" s="339"/>
      <c r="D192" s="340"/>
      <c r="E192" s="341"/>
      <c r="F192" s="339"/>
      <c r="G192" s="340"/>
      <c r="H192" s="341"/>
      <c r="I192" s="342"/>
      <c r="J192" s="340"/>
      <c r="K192" s="326"/>
      <c r="L192" s="326"/>
      <c r="M192" s="326"/>
      <c r="N192" s="326"/>
      <c r="O192" s="364"/>
      <c r="P192" s="364"/>
    </row>
    <row r="193" spans="1:16" x14ac:dyDescent="0.25">
      <c r="A193" s="337"/>
      <c r="B193" s="338"/>
      <c r="C193" s="339"/>
      <c r="D193" s="340"/>
      <c r="E193" s="341"/>
      <c r="F193" s="339"/>
      <c r="G193" s="340"/>
      <c r="H193" s="341"/>
      <c r="I193" s="342"/>
      <c r="J193" s="340"/>
      <c r="K193" s="326"/>
      <c r="L193" s="326"/>
      <c r="M193" s="326"/>
      <c r="N193" s="326"/>
      <c r="O193" s="364"/>
      <c r="P193" s="364"/>
    </row>
    <row r="194" spans="1:16" x14ac:dyDescent="0.25">
      <c r="A194" s="337"/>
      <c r="B194" s="338"/>
      <c r="C194" s="339"/>
      <c r="D194" s="340"/>
      <c r="E194" s="341"/>
      <c r="F194" s="339"/>
      <c r="G194" s="340"/>
      <c r="H194" s="341"/>
      <c r="I194" s="342"/>
      <c r="J194" s="340"/>
      <c r="K194" s="326"/>
      <c r="L194" s="326"/>
      <c r="M194" s="326"/>
      <c r="N194" s="326"/>
      <c r="O194" s="364"/>
      <c r="P194" s="364"/>
    </row>
    <row r="195" spans="1:16" x14ac:dyDescent="0.25">
      <c r="A195" s="337"/>
      <c r="B195" s="338"/>
      <c r="C195" s="339"/>
      <c r="D195" s="340"/>
      <c r="E195" s="341"/>
      <c r="F195" s="339"/>
      <c r="G195" s="340"/>
      <c r="H195" s="341"/>
      <c r="I195" s="342"/>
      <c r="J195" s="340"/>
      <c r="K195" s="326"/>
      <c r="L195" s="326"/>
      <c r="M195" s="326"/>
      <c r="N195" s="326"/>
      <c r="O195" s="364"/>
      <c r="P195" s="364"/>
    </row>
    <row r="196" spans="1:16" x14ac:dyDescent="0.25">
      <c r="A196" s="337"/>
      <c r="B196" s="338"/>
      <c r="C196" s="339"/>
      <c r="D196" s="340"/>
      <c r="E196" s="341"/>
      <c r="F196" s="339"/>
      <c r="G196" s="340"/>
      <c r="H196" s="341"/>
      <c r="I196" s="342"/>
      <c r="J196" s="340"/>
      <c r="K196" s="326"/>
      <c r="L196" s="326"/>
      <c r="M196" s="326"/>
      <c r="N196" s="326"/>
      <c r="O196" s="364"/>
      <c r="P196" s="364"/>
    </row>
    <row r="197" spans="1:16" x14ac:dyDescent="0.25">
      <c r="A197" s="337"/>
      <c r="B197" s="338"/>
      <c r="C197" s="339"/>
      <c r="D197" s="340"/>
      <c r="E197" s="341"/>
      <c r="F197" s="339"/>
      <c r="G197" s="340"/>
      <c r="H197" s="341"/>
      <c r="I197" s="342"/>
      <c r="J197" s="340"/>
      <c r="K197" s="326"/>
      <c r="L197" s="326"/>
      <c r="M197" s="326"/>
      <c r="N197" s="326"/>
      <c r="O197" s="364"/>
      <c r="P197" s="364"/>
    </row>
    <row r="198" spans="1:16" x14ac:dyDescent="0.25">
      <c r="A198" s="337"/>
      <c r="B198" s="338"/>
      <c r="C198" s="339"/>
      <c r="D198" s="340"/>
      <c r="E198" s="341"/>
      <c r="F198" s="339"/>
      <c r="G198" s="340"/>
      <c r="H198" s="341"/>
      <c r="I198" s="342"/>
      <c r="J198" s="340"/>
      <c r="K198" s="326"/>
      <c r="L198" s="326"/>
      <c r="M198" s="326"/>
      <c r="N198" s="326"/>
      <c r="O198" s="364"/>
      <c r="P198" s="364"/>
    </row>
    <row r="199" spans="1:16" x14ac:dyDescent="0.25">
      <c r="A199" s="337"/>
      <c r="B199" s="338"/>
      <c r="C199" s="339"/>
      <c r="D199" s="340"/>
      <c r="E199" s="341"/>
      <c r="F199" s="339"/>
      <c r="G199" s="340"/>
      <c r="H199" s="341"/>
      <c r="I199" s="342"/>
      <c r="J199" s="340"/>
      <c r="K199" s="326"/>
      <c r="L199" s="326"/>
      <c r="M199" s="326"/>
      <c r="N199" s="326"/>
      <c r="O199" s="364"/>
      <c r="P199" s="364"/>
    </row>
    <row r="200" spans="1:16" x14ac:dyDescent="0.25">
      <c r="A200" s="337"/>
      <c r="B200" s="338"/>
      <c r="C200" s="339"/>
      <c r="D200" s="340"/>
      <c r="E200" s="341"/>
      <c r="F200" s="339"/>
      <c r="G200" s="340"/>
      <c r="H200" s="341"/>
      <c r="I200" s="342"/>
      <c r="J200" s="340"/>
      <c r="K200" s="326"/>
      <c r="L200" s="326"/>
      <c r="M200" s="326"/>
      <c r="N200" s="326"/>
      <c r="O200" s="364"/>
      <c r="P200" s="364"/>
    </row>
    <row r="201" spans="1:16" x14ac:dyDescent="0.25">
      <c r="A201" s="337"/>
      <c r="B201" s="338"/>
      <c r="C201" s="339"/>
      <c r="D201" s="340"/>
      <c r="E201" s="341"/>
      <c r="F201" s="339"/>
      <c r="G201" s="340"/>
      <c r="H201" s="341"/>
      <c r="I201" s="342"/>
      <c r="J201" s="340"/>
      <c r="K201" s="326"/>
      <c r="L201" s="326"/>
      <c r="M201" s="326"/>
      <c r="N201" s="326"/>
      <c r="O201" s="364"/>
      <c r="P201" s="364"/>
    </row>
    <row r="202" spans="1:16" x14ac:dyDescent="0.25">
      <c r="A202" s="337"/>
      <c r="B202" s="338"/>
      <c r="C202" s="339"/>
      <c r="D202" s="340"/>
      <c r="E202" s="341"/>
      <c r="F202" s="339"/>
      <c r="G202" s="340"/>
      <c r="H202" s="341"/>
      <c r="I202" s="342"/>
      <c r="J202" s="340"/>
      <c r="K202" s="326"/>
      <c r="L202" s="326"/>
      <c r="M202" s="326"/>
      <c r="N202" s="326"/>
      <c r="O202" s="364"/>
      <c r="P202" s="364"/>
    </row>
    <row r="203" spans="1:16" x14ac:dyDescent="0.25">
      <c r="A203" s="337"/>
      <c r="B203" s="338"/>
      <c r="C203" s="339"/>
      <c r="D203" s="340"/>
      <c r="E203" s="341"/>
      <c r="F203" s="339"/>
      <c r="G203" s="340"/>
      <c r="H203" s="341"/>
      <c r="I203" s="342"/>
      <c r="J203" s="340"/>
      <c r="K203" s="326"/>
      <c r="L203" s="326"/>
      <c r="M203" s="326"/>
      <c r="N203" s="326"/>
      <c r="O203" s="364"/>
      <c r="P203" s="364"/>
    </row>
    <row r="204" spans="1:16" x14ac:dyDescent="0.25">
      <c r="A204" s="337"/>
      <c r="B204" s="338"/>
      <c r="C204" s="339"/>
      <c r="D204" s="340"/>
      <c r="E204" s="341"/>
      <c r="F204" s="339"/>
      <c r="G204" s="340"/>
      <c r="H204" s="341"/>
      <c r="I204" s="342"/>
      <c r="J204" s="340"/>
      <c r="K204" s="326"/>
      <c r="L204" s="326"/>
      <c r="M204" s="326"/>
      <c r="N204" s="326"/>
      <c r="O204" s="364"/>
      <c r="P204" s="364"/>
    </row>
    <row r="205" spans="1:16" x14ac:dyDescent="0.25">
      <c r="A205" s="337"/>
      <c r="B205" s="338"/>
      <c r="C205" s="339"/>
      <c r="D205" s="340"/>
      <c r="E205" s="341"/>
      <c r="F205" s="339"/>
      <c r="G205" s="340"/>
      <c r="H205" s="341"/>
      <c r="I205" s="342"/>
      <c r="J205" s="340"/>
      <c r="K205" s="326"/>
      <c r="L205" s="326"/>
      <c r="M205" s="326"/>
      <c r="N205" s="326"/>
      <c r="O205" s="364"/>
      <c r="P205" s="364"/>
    </row>
    <row r="206" spans="1:16" x14ac:dyDescent="0.25">
      <c r="A206" s="337"/>
      <c r="B206" s="338"/>
      <c r="C206" s="339"/>
      <c r="D206" s="340"/>
      <c r="E206" s="341"/>
      <c r="F206" s="339"/>
      <c r="G206" s="340"/>
      <c r="H206" s="341"/>
      <c r="I206" s="342"/>
      <c r="J206" s="340"/>
      <c r="K206" s="326"/>
      <c r="L206" s="326"/>
      <c r="M206" s="326"/>
      <c r="N206" s="326"/>
      <c r="O206" s="364"/>
      <c r="P206" s="364"/>
    </row>
    <row r="207" spans="1:16" x14ac:dyDescent="0.25">
      <c r="A207" s="337"/>
      <c r="B207" s="338"/>
      <c r="C207" s="339"/>
      <c r="D207" s="340"/>
      <c r="E207" s="341"/>
      <c r="F207" s="339"/>
      <c r="G207" s="340"/>
      <c r="H207" s="341"/>
      <c r="I207" s="342"/>
      <c r="J207" s="340"/>
      <c r="K207" s="326"/>
      <c r="L207" s="326"/>
      <c r="M207" s="326"/>
      <c r="N207" s="326"/>
      <c r="O207" s="364"/>
      <c r="P207" s="364"/>
    </row>
    <row r="208" spans="1:16" x14ac:dyDescent="0.25">
      <c r="A208" s="337"/>
      <c r="B208" s="338"/>
      <c r="C208" s="339"/>
      <c r="D208" s="340"/>
      <c r="E208" s="341"/>
      <c r="F208" s="339"/>
      <c r="G208" s="340"/>
      <c r="H208" s="341"/>
      <c r="I208" s="342"/>
      <c r="J208" s="340"/>
      <c r="K208" s="326"/>
      <c r="L208" s="326"/>
      <c r="M208" s="326"/>
      <c r="N208" s="326"/>
      <c r="O208" s="364"/>
      <c r="P208" s="364"/>
    </row>
    <row r="209" spans="1:16" x14ac:dyDescent="0.25">
      <c r="A209" s="337"/>
      <c r="B209" s="338"/>
      <c r="C209" s="339"/>
      <c r="D209" s="340"/>
      <c r="E209" s="341"/>
      <c r="F209" s="339"/>
      <c r="G209" s="340"/>
      <c r="H209" s="341"/>
      <c r="I209" s="342"/>
      <c r="J209" s="340"/>
      <c r="K209" s="326"/>
      <c r="L209" s="326"/>
      <c r="M209" s="326"/>
      <c r="N209" s="326"/>
      <c r="O209" s="364"/>
      <c r="P209" s="364"/>
    </row>
    <row r="210" spans="1:16" x14ac:dyDescent="0.25">
      <c r="A210" s="337"/>
      <c r="B210" s="338"/>
      <c r="C210" s="339"/>
      <c r="D210" s="340"/>
      <c r="E210" s="341"/>
      <c r="F210" s="339"/>
      <c r="G210" s="340"/>
      <c r="H210" s="341"/>
      <c r="I210" s="342"/>
      <c r="J210" s="340"/>
      <c r="K210" s="326"/>
      <c r="L210" s="326"/>
      <c r="M210" s="326"/>
      <c r="N210" s="326"/>
      <c r="O210" s="364"/>
      <c r="P210" s="364"/>
    </row>
    <row r="211" spans="1:16" x14ac:dyDescent="0.25">
      <c r="A211" s="337"/>
      <c r="B211" s="338"/>
      <c r="C211" s="339"/>
      <c r="D211" s="340"/>
      <c r="E211" s="341"/>
      <c r="F211" s="339"/>
      <c r="G211" s="340"/>
      <c r="H211" s="341"/>
      <c r="I211" s="342"/>
      <c r="J211" s="340"/>
      <c r="K211" s="326"/>
      <c r="L211" s="326"/>
      <c r="M211" s="326"/>
      <c r="N211" s="326"/>
      <c r="O211" s="364"/>
      <c r="P211" s="364"/>
    </row>
    <row r="212" spans="1:16" x14ac:dyDescent="0.25">
      <c r="A212" s="337"/>
      <c r="B212" s="338"/>
      <c r="C212" s="339"/>
      <c r="D212" s="340"/>
      <c r="E212" s="341"/>
      <c r="F212" s="339"/>
      <c r="G212" s="340"/>
      <c r="H212" s="341"/>
      <c r="I212" s="342"/>
      <c r="J212" s="340"/>
      <c r="K212" s="326"/>
      <c r="L212" s="326"/>
      <c r="M212" s="326"/>
      <c r="N212" s="326"/>
      <c r="O212" s="364"/>
      <c r="P212" s="364"/>
    </row>
    <row r="213" spans="1:16" x14ac:dyDescent="0.25">
      <c r="A213" s="337"/>
      <c r="B213" s="338"/>
      <c r="C213" s="339"/>
      <c r="D213" s="340"/>
      <c r="E213" s="341"/>
      <c r="F213" s="339"/>
      <c r="G213" s="340"/>
      <c r="H213" s="341"/>
      <c r="I213" s="342"/>
      <c r="J213" s="340"/>
      <c r="K213" s="326"/>
      <c r="L213" s="326"/>
      <c r="M213" s="326"/>
      <c r="N213" s="326"/>
      <c r="O213" s="364"/>
      <c r="P213" s="364"/>
    </row>
    <row r="214" spans="1:16" x14ac:dyDescent="0.25">
      <c r="A214" s="337"/>
      <c r="B214" s="338"/>
      <c r="C214" s="339"/>
      <c r="D214" s="340"/>
      <c r="E214" s="341"/>
      <c r="F214" s="339"/>
      <c r="G214" s="340"/>
      <c r="H214" s="341"/>
      <c r="I214" s="342"/>
      <c r="J214" s="340"/>
      <c r="K214" s="326"/>
      <c r="L214" s="326"/>
      <c r="M214" s="326"/>
      <c r="N214" s="326"/>
      <c r="O214" s="364"/>
      <c r="P214" s="364"/>
    </row>
    <row r="215" spans="1:16" x14ac:dyDescent="0.25">
      <c r="A215" s="337"/>
      <c r="B215" s="338"/>
      <c r="C215" s="339"/>
      <c r="D215" s="340"/>
      <c r="E215" s="341"/>
      <c r="F215" s="339"/>
      <c r="G215" s="340"/>
      <c r="H215" s="341"/>
      <c r="I215" s="342"/>
      <c r="J215" s="340"/>
      <c r="K215" s="326"/>
      <c r="L215" s="326"/>
      <c r="M215" s="326"/>
      <c r="N215" s="326"/>
      <c r="O215" s="364"/>
      <c r="P215" s="364"/>
    </row>
    <row r="216" spans="1:16" x14ac:dyDescent="0.25">
      <c r="A216" s="337"/>
      <c r="B216" s="338"/>
      <c r="C216" s="339"/>
      <c r="D216" s="340"/>
      <c r="E216" s="341"/>
      <c r="F216" s="339"/>
      <c r="G216" s="340"/>
      <c r="H216" s="341"/>
      <c r="I216" s="342"/>
      <c r="J216" s="340"/>
      <c r="K216" s="326"/>
      <c r="L216" s="326"/>
      <c r="M216" s="326"/>
      <c r="N216" s="326"/>
      <c r="O216" s="364"/>
      <c r="P216" s="364"/>
    </row>
    <row r="217" spans="1:16" x14ac:dyDescent="0.25">
      <c r="A217" s="337"/>
      <c r="B217" s="338"/>
      <c r="C217" s="339"/>
      <c r="D217" s="340"/>
      <c r="E217" s="341"/>
      <c r="F217" s="339"/>
      <c r="G217" s="340"/>
      <c r="H217" s="341"/>
      <c r="I217" s="342"/>
      <c r="J217" s="340"/>
      <c r="K217" s="326"/>
      <c r="L217" s="326"/>
      <c r="M217" s="326"/>
      <c r="N217" s="326"/>
      <c r="O217" s="364"/>
      <c r="P217" s="364"/>
    </row>
    <row r="218" spans="1:16" x14ac:dyDescent="0.25">
      <c r="A218" s="337"/>
      <c r="B218" s="338"/>
      <c r="C218" s="339"/>
      <c r="D218" s="340"/>
      <c r="E218" s="341"/>
      <c r="F218" s="339"/>
      <c r="G218" s="340"/>
      <c r="H218" s="341"/>
      <c r="I218" s="342"/>
      <c r="J218" s="340"/>
      <c r="K218" s="326"/>
      <c r="L218" s="326"/>
      <c r="M218" s="326"/>
      <c r="N218" s="326"/>
      <c r="O218" s="364"/>
      <c r="P218" s="364"/>
    </row>
    <row r="219" spans="1:16" x14ac:dyDescent="0.25">
      <c r="A219" s="337"/>
      <c r="B219" s="338"/>
      <c r="C219" s="339"/>
      <c r="D219" s="340"/>
      <c r="E219" s="341"/>
      <c r="F219" s="339"/>
      <c r="G219" s="340"/>
      <c r="H219" s="341"/>
      <c r="I219" s="342"/>
      <c r="J219" s="340"/>
      <c r="K219" s="326"/>
      <c r="L219" s="326"/>
      <c r="M219" s="326"/>
      <c r="N219" s="326"/>
      <c r="O219" s="364"/>
      <c r="P219" s="364"/>
    </row>
    <row r="220" spans="1:16" x14ac:dyDescent="0.25">
      <c r="A220" s="337"/>
      <c r="B220" s="338"/>
      <c r="C220" s="339"/>
      <c r="D220" s="340"/>
      <c r="E220" s="341"/>
      <c r="F220" s="339"/>
      <c r="G220" s="340"/>
      <c r="H220" s="341"/>
      <c r="I220" s="342"/>
      <c r="J220" s="340"/>
      <c r="K220" s="326"/>
      <c r="L220" s="326"/>
      <c r="M220" s="326"/>
      <c r="N220" s="326"/>
      <c r="O220" s="364"/>
      <c r="P220" s="364"/>
    </row>
    <row r="221" spans="1:16" x14ac:dyDescent="0.25">
      <c r="A221" s="337"/>
      <c r="B221" s="338"/>
      <c r="C221" s="339"/>
      <c r="D221" s="340"/>
      <c r="E221" s="341"/>
      <c r="F221" s="339"/>
      <c r="G221" s="340"/>
      <c r="H221" s="341"/>
      <c r="I221" s="342"/>
      <c r="J221" s="340"/>
      <c r="K221" s="326"/>
      <c r="L221" s="326"/>
      <c r="M221" s="326"/>
      <c r="N221" s="326"/>
      <c r="O221" s="364"/>
      <c r="P221" s="364"/>
    </row>
    <row r="222" spans="1:16" x14ac:dyDescent="0.25">
      <c r="A222" s="337"/>
      <c r="B222" s="338"/>
      <c r="C222" s="339"/>
      <c r="D222" s="340"/>
      <c r="E222" s="341"/>
      <c r="F222" s="339"/>
      <c r="G222" s="340"/>
      <c r="H222" s="341"/>
      <c r="I222" s="342"/>
      <c r="J222" s="340"/>
      <c r="K222" s="326"/>
      <c r="L222" s="326"/>
      <c r="M222" s="326"/>
      <c r="N222" s="326"/>
      <c r="O222" s="364"/>
      <c r="P222" s="364"/>
    </row>
    <row r="223" spans="1:16" x14ac:dyDescent="0.25">
      <c r="A223" s="337"/>
      <c r="B223" s="338"/>
      <c r="C223" s="339"/>
      <c r="D223" s="340"/>
      <c r="E223" s="341"/>
      <c r="F223" s="339"/>
      <c r="G223" s="340"/>
      <c r="H223" s="341"/>
      <c r="I223" s="342"/>
      <c r="J223" s="340"/>
      <c r="K223" s="326"/>
      <c r="L223" s="326"/>
      <c r="M223" s="326"/>
      <c r="N223" s="326"/>
      <c r="O223" s="364"/>
      <c r="P223" s="364"/>
    </row>
    <row r="224" spans="1:16" x14ac:dyDescent="0.25">
      <c r="A224" s="337"/>
      <c r="B224" s="338"/>
      <c r="C224" s="339"/>
      <c r="D224" s="340"/>
      <c r="E224" s="341"/>
      <c r="F224" s="339"/>
      <c r="G224" s="340"/>
      <c r="H224" s="341"/>
      <c r="I224" s="342"/>
      <c r="J224" s="340"/>
      <c r="K224" s="326"/>
      <c r="L224" s="326"/>
      <c r="M224" s="326"/>
      <c r="N224" s="326"/>
      <c r="O224" s="364"/>
      <c r="P224" s="364"/>
    </row>
    <row r="225" spans="1:16" x14ac:dyDescent="0.25">
      <c r="A225" s="337"/>
      <c r="B225" s="338"/>
      <c r="C225" s="339"/>
      <c r="D225" s="340"/>
      <c r="E225" s="341"/>
      <c r="F225" s="339"/>
      <c r="G225" s="340"/>
      <c r="H225" s="341"/>
      <c r="I225" s="342"/>
      <c r="J225" s="340"/>
      <c r="K225" s="326"/>
      <c r="L225" s="326"/>
      <c r="M225" s="326"/>
      <c r="N225" s="326"/>
      <c r="O225" s="364"/>
      <c r="P225" s="364"/>
    </row>
    <row r="226" spans="1:16" x14ac:dyDescent="0.25">
      <c r="A226" s="337"/>
      <c r="B226" s="338"/>
      <c r="C226" s="339"/>
      <c r="D226" s="340"/>
      <c r="E226" s="341"/>
      <c r="F226" s="339"/>
      <c r="G226" s="340"/>
      <c r="H226" s="341"/>
      <c r="I226" s="342"/>
      <c r="J226" s="340"/>
      <c r="K226" s="326"/>
      <c r="L226" s="326"/>
      <c r="M226" s="326"/>
      <c r="N226" s="326"/>
      <c r="O226" s="364"/>
      <c r="P226" s="364"/>
    </row>
    <row r="227" spans="1:16" x14ac:dyDescent="0.25">
      <c r="A227" s="337"/>
      <c r="B227" s="338"/>
      <c r="C227" s="339"/>
      <c r="D227" s="340"/>
      <c r="E227" s="341"/>
      <c r="F227" s="339"/>
      <c r="G227" s="340"/>
      <c r="H227" s="341"/>
      <c r="I227" s="342"/>
      <c r="J227" s="340"/>
      <c r="K227" s="326"/>
      <c r="L227" s="326"/>
      <c r="M227" s="326"/>
      <c r="N227" s="326"/>
      <c r="O227" s="364"/>
      <c r="P227" s="364"/>
    </row>
    <row r="228" spans="1:16" x14ac:dyDescent="0.25">
      <c r="A228" s="337"/>
      <c r="B228" s="338"/>
      <c r="C228" s="339"/>
      <c r="D228" s="340"/>
      <c r="E228" s="341"/>
      <c r="F228" s="339"/>
      <c r="G228" s="340"/>
      <c r="H228" s="341"/>
      <c r="I228" s="342"/>
      <c r="J228" s="340"/>
      <c r="K228" s="326"/>
      <c r="L228" s="326"/>
      <c r="M228" s="326"/>
      <c r="N228" s="326"/>
      <c r="O228" s="364"/>
      <c r="P228" s="364"/>
    </row>
    <row r="229" spans="1:16" x14ac:dyDescent="0.25">
      <c r="A229" s="337"/>
      <c r="B229" s="338"/>
      <c r="C229" s="339"/>
      <c r="D229" s="340"/>
      <c r="E229" s="341"/>
      <c r="F229" s="339"/>
      <c r="G229" s="340"/>
      <c r="H229" s="341"/>
      <c r="I229" s="342"/>
      <c r="J229" s="340"/>
      <c r="K229" s="326"/>
      <c r="L229" s="326"/>
      <c r="M229" s="326"/>
      <c r="N229" s="326"/>
      <c r="O229" s="364"/>
      <c r="P229" s="364"/>
    </row>
    <row r="230" spans="1:16" x14ac:dyDescent="0.25">
      <c r="A230" s="337"/>
      <c r="B230" s="338"/>
      <c r="C230" s="339"/>
      <c r="D230" s="340"/>
      <c r="E230" s="341"/>
      <c r="F230" s="339"/>
      <c r="G230" s="340"/>
      <c r="H230" s="341"/>
      <c r="I230" s="342"/>
      <c r="J230" s="340"/>
      <c r="K230" s="326"/>
      <c r="L230" s="326"/>
      <c r="M230" s="326"/>
      <c r="N230" s="326"/>
      <c r="O230" s="364"/>
      <c r="P230" s="364"/>
    </row>
    <row r="231" spans="1:16" x14ac:dyDescent="0.25">
      <c r="A231" s="337"/>
      <c r="B231" s="338"/>
      <c r="C231" s="339"/>
      <c r="D231" s="340"/>
      <c r="E231" s="341"/>
      <c r="F231" s="339"/>
      <c r="G231" s="340"/>
      <c r="H231" s="341"/>
      <c r="I231" s="342"/>
      <c r="J231" s="340"/>
      <c r="K231" s="326"/>
      <c r="L231" s="326"/>
      <c r="M231" s="326"/>
      <c r="N231" s="326"/>
      <c r="O231" s="364"/>
      <c r="P231" s="364"/>
    </row>
    <row r="232" spans="1:16" x14ac:dyDescent="0.25">
      <c r="A232" s="337"/>
      <c r="B232" s="338"/>
      <c r="C232" s="339"/>
      <c r="D232" s="340"/>
      <c r="E232" s="341"/>
      <c r="F232" s="339"/>
      <c r="G232" s="340"/>
      <c r="H232" s="341"/>
      <c r="I232" s="342"/>
      <c r="J232" s="340"/>
      <c r="K232" s="326"/>
      <c r="L232" s="326"/>
      <c r="M232" s="326"/>
      <c r="N232" s="326"/>
      <c r="O232" s="364"/>
      <c r="P232" s="364"/>
    </row>
    <row r="233" spans="1:16" x14ac:dyDescent="0.25">
      <c r="A233" s="337"/>
      <c r="B233" s="338"/>
      <c r="C233" s="339"/>
      <c r="D233" s="340"/>
      <c r="E233" s="341"/>
      <c r="F233" s="339"/>
      <c r="G233" s="340"/>
      <c r="H233" s="341"/>
      <c r="I233" s="342"/>
      <c r="J233" s="340"/>
      <c r="K233" s="326"/>
      <c r="L233" s="326"/>
      <c r="M233" s="326"/>
      <c r="N233" s="326"/>
      <c r="O233" s="364"/>
      <c r="P233" s="364"/>
    </row>
    <row r="234" spans="1:16" x14ac:dyDescent="0.25">
      <c r="A234" s="337"/>
      <c r="B234" s="338"/>
      <c r="C234" s="339"/>
      <c r="D234" s="340"/>
      <c r="E234" s="341"/>
      <c r="F234" s="339"/>
      <c r="G234" s="340"/>
      <c r="H234" s="341"/>
      <c r="I234" s="342"/>
      <c r="J234" s="340"/>
      <c r="K234" s="326"/>
      <c r="L234" s="326"/>
      <c r="M234" s="326"/>
      <c r="N234" s="326"/>
      <c r="O234" s="364"/>
      <c r="P234" s="364"/>
    </row>
    <row r="235" spans="1:16" x14ac:dyDescent="0.25">
      <c r="A235" s="337"/>
      <c r="B235" s="338"/>
      <c r="C235" s="339"/>
      <c r="D235" s="340"/>
      <c r="E235" s="341"/>
      <c r="F235" s="339"/>
      <c r="G235" s="340"/>
      <c r="H235" s="341"/>
      <c r="I235" s="342"/>
      <c r="J235" s="340"/>
      <c r="K235" s="326"/>
      <c r="L235" s="326"/>
      <c r="M235" s="326"/>
      <c r="N235" s="326"/>
      <c r="O235" s="364"/>
      <c r="P235" s="364"/>
    </row>
    <row r="236" spans="1:16" x14ac:dyDescent="0.25">
      <c r="A236" s="337"/>
      <c r="B236" s="338"/>
      <c r="C236" s="339"/>
      <c r="D236" s="340"/>
      <c r="E236" s="341"/>
      <c r="F236" s="339"/>
      <c r="G236" s="340"/>
      <c r="H236" s="341"/>
      <c r="I236" s="342"/>
      <c r="J236" s="340"/>
      <c r="K236" s="326"/>
      <c r="L236" s="326"/>
      <c r="M236" s="326"/>
      <c r="N236" s="326"/>
      <c r="O236" s="364"/>
      <c r="P236" s="364"/>
    </row>
    <row r="237" spans="1:16" x14ac:dyDescent="0.25">
      <c r="A237" s="337"/>
      <c r="B237" s="338"/>
      <c r="C237" s="339"/>
      <c r="D237" s="340"/>
      <c r="E237" s="341"/>
      <c r="F237" s="339"/>
      <c r="G237" s="340"/>
      <c r="H237" s="341"/>
      <c r="I237" s="342"/>
      <c r="J237" s="340"/>
      <c r="K237" s="326"/>
      <c r="L237" s="326"/>
      <c r="M237" s="326"/>
      <c r="N237" s="326"/>
      <c r="O237" s="364"/>
      <c r="P237" s="364"/>
    </row>
    <row r="238" spans="1:16" x14ac:dyDescent="0.25">
      <c r="A238" s="337"/>
      <c r="B238" s="338"/>
      <c r="C238" s="339"/>
      <c r="D238" s="340"/>
      <c r="E238" s="341"/>
      <c r="F238" s="339"/>
      <c r="G238" s="340"/>
      <c r="H238" s="341"/>
      <c r="I238" s="342"/>
      <c r="J238" s="340"/>
      <c r="K238" s="326"/>
      <c r="L238" s="326"/>
      <c r="M238" s="326"/>
      <c r="N238" s="326"/>
      <c r="O238" s="364"/>
      <c r="P238" s="364"/>
    </row>
    <row r="239" spans="1:16" x14ac:dyDescent="0.25">
      <c r="A239" s="337"/>
      <c r="B239" s="338"/>
      <c r="C239" s="339"/>
      <c r="D239" s="340"/>
      <c r="E239" s="341"/>
      <c r="F239" s="339"/>
      <c r="G239" s="340"/>
      <c r="H239" s="341"/>
      <c r="I239" s="342"/>
      <c r="J239" s="340"/>
      <c r="K239" s="326"/>
      <c r="L239" s="326"/>
      <c r="M239" s="326"/>
      <c r="N239" s="326"/>
      <c r="O239" s="364"/>
      <c r="P239" s="364"/>
    </row>
    <row r="240" spans="1:16" x14ac:dyDescent="0.25">
      <c r="A240" s="337"/>
      <c r="B240" s="338"/>
      <c r="C240" s="339"/>
      <c r="D240" s="340"/>
      <c r="E240" s="341"/>
      <c r="F240" s="339"/>
      <c r="G240" s="340"/>
      <c r="H240" s="341"/>
      <c r="I240" s="342"/>
      <c r="J240" s="340"/>
      <c r="K240" s="326"/>
      <c r="L240" s="326"/>
      <c r="M240" s="326"/>
      <c r="N240" s="326"/>
      <c r="O240" s="364"/>
      <c r="P240" s="364"/>
    </row>
    <row r="241" spans="1:16" x14ac:dyDescent="0.25">
      <c r="A241" s="337"/>
      <c r="B241" s="338"/>
      <c r="C241" s="339"/>
      <c r="D241" s="340"/>
      <c r="E241" s="341"/>
      <c r="F241" s="339"/>
      <c r="G241" s="340"/>
      <c r="H241" s="341"/>
      <c r="I241" s="342"/>
      <c r="J241" s="340"/>
      <c r="K241" s="326"/>
      <c r="L241" s="326"/>
      <c r="M241" s="326"/>
      <c r="N241" s="326"/>
      <c r="O241" s="364"/>
      <c r="P241" s="364"/>
    </row>
    <row r="242" spans="1:16" x14ac:dyDescent="0.25">
      <c r="A242" s="337"/>
      <c r="B242" s="338"/>
      <c r="C242" s="339"/>
      <c r="D242" s="340"/>
      <c r="E242" s="341"/>
      <c r="F242" s="339"/>
      <c r="G242" s="340"/>
      <c r="H242" s="341"/>
      <c r="I242" s="342"/>
      <c r="J242" s="340"/>
      <c r="K242" s="326"/>
      <c r="L242" s="326"/>
      <c r="M242" s="326"/>
      <c r="N242" s="326"/>
      <c r="O242" s="364"/>
      <c r="P242" s="364"/>
    </row>
    <row r="243" spans="1:16" x14ac:dyDescent="0.25">
      <c r="A243" s="337"/>
      <c r="B243" s="338"/>
      <c r="C243" s="339"/>
      <c r="D243" s="340"/>
      <c r="E243" s="341"/>
      <c r="F243" s="339"/>
      <c r="G243" s="340"/>
      <c r="H243" s="341"/>
      <c r="I243" s="342"/>
      <c r="J243" s="340"/>
      <c r="K243" s="326"/>
      <c r="L243" s="326"/>
      <c r="M243" s="326"/>
      <c r="N243" s="326"/>
      <c r="O243" s="364"/>
      <c r="P243" s="364"/>
    </row>
    <row r="244" spans="1:16" x14ac:dyDescent="0.25">
      <c r="A244" s="337"/>
      <c r="B244" s="338"/>
      <c r="C244" s="339"/>
      <c r="D244" s="340"/>
      <c r="E244" s="341"/>
      <c r="F244" s="339"/>
      <c r="G244" s="340"/>
      <c r="H244" s="341"/>
      <c r="I244" s="342"/>
      <c r="J244" s="340"/>
      <c r="K244" s="326"/>
      <c r="L244" s="326"/>
      <c r="M244" s="326"/>
      <c r="N244" s="326"/>
      <c r="O244" s="364"/>
      <c r="P244" s="364"/>
    </row>
    <row r="245" spans="1:16" x14ac:dyDescent="0.25">
      <c r="A245" s="337"/>
      <c r="B245" s="338"/>
      <c r="C245" s="339"/>
      <c r="D245" s="340"/>
      <c r="E245" s="341"/>
      <c r="F245" s="339"/>
      <c r="G245" s="340"/>
      <c r="H245" s="341"/>
      <c r="I245" s="342"/>
      <c r="J245" s="340"/>
      <c r="K245" s="326"/>
      <c r="L245" s="326"/>
      <c r="M245" s="326"/>
      <c r="N245" s="326"/>
      <c r="O245" s="364"/>
      <c r="P245" s="364"/>
    </row>
    <row r="246" spans="1:16" x14ac:dyDescent="0.25">
      <c r="A246" s="337"/>
      <c r="B246" s="338"/>
      <c r="C246" s="339"/>
      <c r="D246" s="340"/>
      <c r="E246" s="341"/>
      <c r="F246" s="339"/>
      <c r="G246" s="340"/>
      <c r="H246" s="341"/>
      <c r="I246" s="342"/>
      <c r="J246" s="340"/>
      <c r="K246" s="326"/>
      <c r="L246" s="326"/>
      <c r="M246" s="326"/>
      <c r="N246" s="326"/>
      <c r="O246" s="364"/>
      <c r="P246" s="364"/>
    </row>
    <row r="247" spans="1:16" x14ac:dyDescent="0.25">
      <c r="A247" s="337"/>
      <c r="B247" s="338"/>
      <c r="C247" s="339"/>
      <c r="D247" s="340"/>
      <c r="E247" s="341"/>
      <c r="F247" s="339"/>
      <c r="G247" s="340"/>
      <c r="H247" s="341"/>
      <c r="I247" s="342"/>
      <c r="J247" s="340"/>
      <c r="K247" s="326"/>
      <c r="L247" s="326"/>
      <c r="M247" s="326"/>
      <c r="N247" s="326"/>
      <c r="O247" s="364"/>
      <c r="P247" s="364"/>
    </row>
    <row r="248" spans="1:16" x14ac:dyDescent="0.25">
      <c r="A248" s="337"/>
      <c r="B248" s="338"/>
      <c r="C248" s="339"/>
      <c r="D248" s="340"/>
      <c r="E248" s="341"/>
      <c r="F248" s="339"/>
      <c r="G248" s="340"/>
      <c r="H248" s="341"/>
      <c r="I248" s="342"/>
      <c r="J248" s="340"/>
      <c r="K248" s="326"/>
      <c r="L248" s="326"/>
      <c r="M248" s="326"/>
      <c r="N248" s="326"/>
      <c r="O248" s="364"/>
      <c r="P248" s="364"/>
    </row>
    <row r="249" spans="1:16" x14ac:dyDescent="0.25">
      <c r="A249" s="337"/>
      <c r="B249" s="338"/>
      <c r="C249" s="339"/>
      <c r="D249" s="340"/>
      <c r="E249" s="341"/>
      <c r="F249" s="339"/>
      <c r="G249" s="340"/>
      <c r="H249" s="341"/>
      <c r="I249" s="342"/>
      <c r="J249" s="340"/>
      <c r="K249" s="326"/>
      <c r="L249" s="326"/>
      <c r="M249" s="326"/>
      <c r="N249" s="326"/>
      <c r="O249" s="364"/>
      <c r="P249" s="364"/>
    </row>
    <row r="250" spans="1:16" x14ac:dyDescent="0.25">
      <c r="A250" s="337"/>
      <c r="B250" s="338"/>
      <c r="C250" s="339"/>
      <c r="D250" s="340"/>
      <c r="E250" s="341"/>
      <c r="F250" s="339"/>
      <c r="G250" s="340"/>
      <c r="H250" s="341"/>
      <c r="I250" s="342"/>
      <c r="J250" s="340"/>
      <c r="K250" s="326"/>
      <c r="L250" s="326"/>
      <c r="M250" s="326"/>
      <c r="N250" s="326"/>
      <c r="O250" s="364"/>
      <c r="P250" s="364"/>
    </row>
    <row r="251" spans="1:16" x14ac:dyDescent="0.25">
      <c r="A251" s="337"/>
      <c r="B251" s="338"/>
      <c r="C251" s="339"/>
      <c r="D251" s="340"/>
      <c r="E251" s="341"/>
      <c r="F251" s="339"/>
      <c r="G251" s="340"/>
      <c r="H251" s="341"/>
      <c r="I251" s="342"/>
      <c r="J251" s="340"/>
      <c r="K251" s="326"/>
      <c r="L251" s="326"/>
      <c r="M251" s="326"/>
      <c r="N251" s="326"/>
      <c r="O251" s="364"/>
      <c r="P251" s="364"/>
    </row>
    <row r="252" spans="1:16" x14ac:dyDescent="0.25">
      <c r="A252" s="337"/>
      <c r="B252" s="338"/>
      <c r="C252" s="339"/>
      <c r="D252" s="340"/>
      <c r="E252" s="341"/>
      <c r="F252" s="339"/>
      <c r="G252" s="340"/>
      <c r="H252" s="341"/>
      <c r="I252" s="342"/>
      <c r="J252" s="340"/>
      <c r="K252" s="326"/>
      <c r="L252" s="326"/>
      <c r="M252" s="326"/>
      <c r="N252" s="326"/>
      <c r="O252" s="364"/>
      <c r="P252" s="364"/>
    </row>
    <row r="253" spans="1:16" x14ac:dyDescent="0.25">
      <c r="A253" s="337"/>
      <c r="B253" s="338"/>
      <c r="C253" s="339"/>
      <c r="D253" s="340"/>
      <c r="E253" s="341"/>
      <c r="F253" s="339"/>
      <c r="G253" s="340"/>
      <c r="H253" s="341"/>
      <c r="I253" s="342"/>
      <c r="J253" s="340"/>
      <c r="K253" s="326"/>
      <c r="L253" s="326"/>
      <c r="M253" s="326"/>
      <c r="N253" s="326"/>
      <c r="O253" s="364"/>
      <c r="P253" s="364"/>
    </row>
    <row r="254" spans="1:16" x14ac:dyDescent="0.25">
      <c r="A254" s="337"/>
      <c r="B254" s="338"/>
      <c r="C254" s="339"/>
      <c r="D254" s="340"/>
      <c r="E254" s="341"/>
      <c r="F254" s="339"/>
      <c r="G254" s="340"/>
      <c r="H254" s="341"/>
      <c r="I254" s="342"/>
      <c r="J254" s="340"/>
      <c r="K254" s="326"/>
      <c r="L254" s="326"/>
      <c r="M254" s="326"/>
      <c r="N254" s="326"/>
      <c r="O254" s="364"/>
      <c r="P254" s="364"/>
    </row>
    <row r="255" spans="1:16" x14ac:dyDescent="0.25">
      <c r="A255" s="337"/>
      <c r="B255" s="338"/>
      <c r="C255" s="339"/>
      <c r="D255" s="340"/>
      <c r="E255" s="341"/>
      <c r="F255" s="339"/>
      <c r="G255" s="340"/>
      <c r="H255" s="341"/>
      <c r="I255" s="342"/>
      <c r="J255" s="340"/>
      <c r="K255" s="326"/>
      <c r="L255" s="326"/>
      <c r="M255" s="326"/>
      <c r="N255" s="326"/>
      <c r="O255" s="364"/>
      <c r="P255" s="364"/>
    </row>
    <row r="256" spans="1:16" x14ac:dyDescent="0.25">
      <c r="A256" s="337"/>
      <c r="B256" s="338"/>
      <c r="C256" s="339"/>
      <c r="D256" s="340"/>
      <c r="E256" s="341"/>
      <c r="F256" s="339"/>
      <c r="G256" s="340"/>
      <c r="H256" s="341"/>
      <c r="I256" s="342"/>
      <c r="J256" s="340"/>
      <c r="K256" s="326"/>
      <c r="L256" s="326"/>
      <c r="M256" s="326"/>
      <c r="N256" s="326"/>
      <c r="O256" s="364"/>
      <c r="P256" s="364"/>
    </row>
    <row r="257" spans="1:16" x14ac:dyDescent="0.25">
      <c r="A257" s="337"/>
      <c r="B257" s="338"/>
      <c r="C257" s="339"/>
      <c r="D257" s="340"/>
      <c r="E257" s="341"/>
      <c r="F257" s="339"/>
      <c r="G257" s="340"/>
      <c r="H257" s="341"/>
      <c r="I257" s="342"/>
      <c r="J257" s="340"/>
      <c r="K257" s="326"/>
      <c r="L257" s="326"/>
      <c r="M257" s="326"/>
      <c r="N257" s="326"/>
      <c r="O257" s="364"/>
      <c r="P257" s="364"/>
    </row>
    <row r="258" spans="1:16" x14ac:dyDescent="0.25">
      <c r="A258" s="337"/>
      <c r="B258" s="338"/>
      <c r="C258" s="339"/>
      <c r="D258" s="340"/>
      <c r="E258" s="341"/>
      <c r="F258" s="339"/>
      <c r="G258" s="340"/>
      <c r="H258" s="341"/>
      <c r="I258" s="342"/>
      <c r="J258" s="340"/>
      <c r="K258" s="326"/>
      <c r="L258" s="326"/>
      <c r="M258" s="326"/>
      <c r="N258" s="326"/>
      <c r="O258" s="364"/>
      <c r="P258" s="364"/>
    </row>
    <row r="259" spans="1:16" x14ac:dyDescent="0.25">
      <c r="A259" s="337"/>
      <c r="B259" s="338"/>
      <c r="C259" s="339"/>
      <c r="D259" s="340"/>
      <c r="E259" s="341"/>
      <c r="F259" s="339"/>
      <c r="G259" s="340"/>
      <c r="H259" s="341"/>
      <c r="I259" s="342"/>
      <c r="J259" s="340"/>
      <c r="K259" s="326"/>
      <c r="L259" s="326"/>
      <c r="M259" s="326"/>
      <c r="N259" s="326"/>
      <c r="O259" s="364"/>
      <c r="P259" s="364"/>
    </row>
    <row r="260" spans="1:16" x14ac:dyDescent="0.25">
      <c r="A260" s="337"/>
      <c r="B260" s="338"/>
      <c r="C260" s="339"/>
      <c r="D260" s="340"/>
      <c r="E260" s="341"/>
      <c r="F260" s="339"/>
      <c r="G260" s="340"/>
      <c r="H260" s="341"/>
      <c r="I260" s="342"/>
      <c r="J260" s="340"/>
      <c r="K260" s="326"/>
      <c r="L260" s="326"/>
      <c r="M260" s="326"/>
      <c r="N260" s="326"/>
      <c r="O260" s="364"/>
      <c r="P260" s="364"/>
    </row>
    <row r="261" spans="1:16" x14ac:dyDescent="0.25">
      <c r="A261" s="337"/>
      <c r="B261" s="338"/>
      <c r="C261" s="339"/>
      <c r="D261" s="340"/>
      <c r="E261" s="341"/>
      <c r="F261" s="339"/>
      <c r="G261" s="340"/>
      <c r="H261" s="341"/>
      <c r="I261" s="342"/>
      <c r="J261" s="340"/>
      <c r="K261" s="326"/>
      <c r="L261" s="326"/>
      <c r="M261" s="326"/>
      <c r="N261" s="326"/>
      <c r="O261" s="364"/>
      <c r="P261" s="364"/>
    </row>
    <row r="262" spans="1:16" x14ac:dyDescent="0.25">
      <c r="A262" s="337"/>
      <c r="B262" s="338"/>
      <c r="C262" s="339"/>
      <c r="D262" s="340"/>
      <c r="E262" s="341"/>
      <c r="F262" s="339"/>
      <c r="G262" s="340"/>
      <c r="H262" s="341"/>
      <c r="I262" s="342"/>
      <c r="J262" s="340"/>
      <c r="K262" s="326"/>
      <c r="L262" s="326"/>
      <c r="M262" s="326"/>
      <c r="N262" s="326"/>
      <c r="O262" s="364"/>
      <c r="P262" s="364"/>
    </row>
    <row r="263" spans="1:16" x14ac:dyDescent="0.25">
      <c r="A263" s="337"/>
      <c r="B263" s="338"/>
      <c r="C263" s="339"/>
      <c r="D263" s="340"/>
      <c r="E263" s="341"/>
      <c r="F263" s="339"/>
      <c r="G263" s="340"/>
      <c r="H263" s="341"/>
      <c r="I263" s="342"/>
      <c r="J263" s="340"/>
      <c r="K263" s="326"/>
      <c r="L263" s="326"/>
      <c r="M263" s="326"/>
      <c r="N263" s="326"/>
      <c r="O263" s="364"/>
      <c r="P263" s="364"/>
    </row>
    <row r="264" spans="1:16" x14ac:dyDescent="0.25">
      <c r="A264" s="337"/>
      <c r="B264" s="338"/>
      <c r="C264" s="339"/>
      <c r="D264" s="340"/>
      <c r="E264" s="341"/>
      <c r="F264" s="339"/>
      <c r="G264" s="340"/>
      <c r="H264" s="341"/>
      <c r="I264" s="342"/>
      <c r="J264" s="340"/>
      <c r="K264" s="326"/>
      <c r="L264" s="326"/>
      <c r="M264" s="326"/>
      <c r="N264" s="326"/>
      <c r="O264" s="364"/>
      <c r="P264" s="364"/>
    </row>
    <row r="265" spans="1:16" x14ac:dyDescent="0.25">
      <c r="A265" s="337"/>
      <c r="B265" s="338"/>
      <c r="C265" s="339"/>
      <c r="D265" s="340"/>
      <c r="E265" s="341"/>
      <c r="F265" s="339"/>
      <c r="G265" s="340"/>
      <c r="H265" s="341"/>
      <c r="I265" s="342"/>
      <c r="J265" s="340"/>
      <c r="K265" s="326"/>
      <c r="L265" s="326"/>
      <c r="M265" s="326"/>
      <c r="N265" s="326"/>
      <c r="O265" s="364"/>
      <c r="P265" s="364"/>
    </row>
    <row r="266" spans="1:16" x14ac:dyDescent="0.25">
      <c r="A266" s="337"/>
      <c r="B266" s="338"/>
      <c r="C266" s="339"/>
      <c r="D266" s="340"/>
      <c r="E266" s="341"/>
      <c r="F266" s="339"/>
      <c r="G266" s="340"/>
      <c r="H266" s="341"/>
      <c r="I266" s="342"/>
      <c r="J266" s="340"/>
      <c r="K266" s="326"/>
      <c r="L266" s="326"/>
      <c r="M266" s="326"/>
      <c r="N266" s="326"/>
      <c r="O266" s="364"/>
      <c r="P266" s="364"/>
    </row>
    <row r="267" spans="1:16" x14ac:dyDescent="0.25">
      <c r="A267" s="337"/>
      <c r="B267" s="338"/>
      <c r="C267" s="339"/>
      <c r="D267" s="340"/>
      <c r="E267" s="341"/>
      <c r="F267" s="339"/>
      <c r="G267" s="340"/>
      <c r="H267" s="341"/>
      <c r="I267" s="342"/>
      <c r="J267" s="340"/>
      <c r="K267" s="326"/>
      <c r="L267" s="326"/>
      <c r="M267" s="326"/>
      <c r="N267" s="326"/>
      <c r="O267" s="364"/>
      <c r="P267" s="364"/>
    </row>
    <row r="268" spans="1:16" x14ac:dyDescent="0.25">
      <c r="A268" s="337"/>
      <c r="B268" s="338"/>
      <c r="C268" s="339"/>
      <c r="D268" s="340"/>
      <c r="E268" s="341"/>
      <c r="F268" s="339"/>
      <c r="G268" s="340"/>
      <c r="H268" s="341"/>
      <c r="I268" s="342"/>
      <c r="J268" s="340"/>
      <c r="K268" s="326"/>
      <c r="L268" s="326"/>
      <c r="M268" s="326"/>
      <c r="N268" s="326"/>
      <c r="O268" s="364"/>
      <c r="P268" s="364"/>
    </row>
    <row r="269" spans="1:16" x14ac:dyDescent="0.25">
      <c r="A269" s="337"/>
      <c r="B269" s="338"/>
      <c r="C269" s="339"/>
      <c r="D269" s="340"/>
      <c r="E269" s="341"/>
      <c r="F269" s="339"/>
      <c r="G269" s="340"/>
      <c r="H269" s="341"/>
      <c r="I269" s="342"/>
      <c r="J269" s="340"/>
      <c r="K269" s="326"/>
      <c r="L269" s="326"/>
      <c r="M269" s="326"/>
      <c r="N269" s="326"/>
      <c r="O269" s="364"/>
      <c r="P269" s="364"/>
    </row>
    <row r="270" spans="1:16" x14ac:dyDescent="0.25">
      <c r="A270" s="337"/>
      <c r="B270" s="338"/>
      <c r="C270" s="339"/>
      <c r="D270" s="340"/>
      <c r="E270" s="341"/>
      <c r="F270" s="339"/>
      <c r="G270" s="340"/>
      <c r="H270" s="341"/>
      <c r="I270" s="342"/>
      <c r="J270" s="340"/>
      <c r="K270" s="326"/>
      <c r="L270" s="326"/>
      <c r="M270" s="326"/>
      <c r="N270" s="326"/>
      <c r="O270" s="364"/>
      <c r="P270" s="364"/>
    </row>
    <row r="271" spans="1:16" x14ac:dyDescent="0.25">
      <c r="A271" s="337"/>
      <c r="B271" s="338"/>
      <c r="C271" s="339"/>
      <c r="D271" s="340"/>
      <c r="E271" s="341"/>
      <c r="F271" s="339"/>
      <c r="G271" s="340"/>
      <c r="H271" s="341"/>
      <c r="I271" s="342"/>
      <c r="J271" s="340"/>
      <c r="K271" s="326"/>
      <c r="L271" s="326"/>
      <c r="M271" s="326"/>
      <c r="N271" s="326"/>
      <c r="O271" s="364"/>
      <c r="P271" s="364"/>
    </row>
    <row r="272" spans="1:16" x14ac:dyDescent="0.25">
      <c r="A272" s="337"/>
      <c r="B272" s="338"/>
      <c r="C272" s="339"/>
      <c r="D272" s="340"/>
      <c r="E272" s="341"/>
      <c r="F272" s="339"/>
      <c r="G272" s="340"/>
      <c r="H272" s="341"/>
      <c r="I272" s="342"/>
      <c r="J272" s="340"/>
      <c r="K272" s="326"/>
      <c r="L272" s="326"/>
      <c r="M272" s="326"/>
      <c r="N272" s="326"/>
      <c r="O272" s="364"/>
      <c r="P272" s="364"/>
    </row>
    <row r="273" spans="1:16" x14ac:dyDescent="0.25">
      <c r="A273" s="337"/>
      <c r="B273" s="338"/>
      <c r="C273" s="339"/>
      <c r="D273" s="340"/>
      <c r="E273" s="341"/>
      <c r="F273" s="339"/>
      <c r="G273" s="340"/>
      <c r="H273" s="341"/>
      <c r="I273" s="342"/>
      <c r="J273" s="340"/>
      <c r="K273" s="326"/>
      <c r="L273" s="326"/>
      <c r="M273" s="326"/>
      <c r="N273" s="326"/>
      <c r="O273" s="364"/>
      <c r="P273" s="364"/>
    </row>
    <row r="274" spans="1:16" x14ac:dyDescent="0.25">
      <c r="A274" s="337"/>
      <c r="B274" s="338"/>
      <c r="C274" s="339"/>
      <c r="D274" s="340"/>
      <c r="E274" s="341"/>
      <c r="F274" s="339"/>
      <c r="G274" s="340"/>
      <c r="H274" s="341"/>
      <c r="I274" s="342"/>
      <c r="J274" s="340"/>
      <c r="K274" s="326"/>
      <c r="L274" s="326"/>
      <c r="M274" s="326"/>
      <c r="N274" s="326"/>
      <c r="O274" s="364"/>
      <c r="P274" s="364"/>
    </row>
    <row r="275" spans="1:16" x14ac:dyDescent="0.25">
      <c r="A275" s="337"/>
      <c r="B275" s="338"/>
      <c r="C275" s="339"/>
      <c r="D275" s="340"/>
      <c r="E275" s="341"/>
      <c r="F275" s="339"/>
      <c r="G275" s="340"/>
      <c r="H275" s="341"/>
      <c r="I275" s="342"/>
      <c r="J275" s="340"/>
      <c r="K275" s="326"/>
      <c r="L275" s="326"/>
      <c r="M275" s="326"/>
      <c r="N275" s="326"/>
      <c r="O275" s="364"/>
      <c r="P275" s="364"/>
    </row>
    <row r="276" spans="1:16" x14ac:dyDescent="0.25">
      <c r="A276" s="337"/>
      <c r="B276" s="338"/>
      <c r="C276" s="339"/>
      <c r="D276" s="340"/>
      <c r="E276" s="341"/>
      <c r="F276" s="339"/>
      <c r="G276" s="340"/>
      <c r="H276" s="341"/>
      <c r="I276" s="342"/>
      <c r="J276" s="340"/>
      <c r="K276" s="326"/>
      <c r="L276" s="326"/>
      <c r="M276" s="326"/>
      <c r="N276" s="326"/>
      <c r="O276" s="364"/>
      <c r="P276" s="364"/>
    </row>
    <row r="277" spans="1:16" x14ac:dyDescent="0.25">
      <c r="A277" s="337"/>
      <c r="B277" s="338"/>
      <c r="C277" s="339"/>
      <c r="D277" s="340"/>
      <c r="E277" s="341"/>
      <c r="F277" s="339"/>
      <c r="G277" s="340"/>
      <c r="H277" s="341"/>
      <c r="I277" s="342"/>
      <c r="J277" s="340"/>
      <c r="K277" s="326"/>
      <c r="L277" s="326"/>
      <c r="M277" s="326"/>
      <c r="N277" s="326"/>
      <c r="O277" s="364"/>
      <c r="P277" s="364"/>
    </row>
    <row r="278" spans="1:16" x14ac:dyDescent="0.25">
      <c r="A278" s="337"/>
      <c r="B278" s="338"/>
      <c r="C278" s="339"/>
      <c r="D278" s="340"/>
      <c r="E278" s="341"/>
      <c r="F278" s="339"/>
      <c r="G278" s="340"/>
      <c r="H278" s="341"/>
      <c r="I278" s="342"/>
      <c r="J278" s="340"/>
      <c r="K278" s="326"/>
      <c r="L278" s="326"/>
      <c r="M278" s="326"/>
      <c r="N278" s="326"/>
      <c r="O278" s="364"/>
      <c r="P278" s="364"/>
    </row>
    <row r="279" spans="1:16" x14ac:dyDescent="0.25">
      <c r="A279" s="337"/>
      <c r="B279" s="338"/>
      <c r="C279" s="339"/>
      <c r="D279" s="340"/>
      <c r="E279" s="341"/>
      <c r="F279" s="339"/>
      <c r="G279" s="340"/>
      <c r="H279" s="341"/>
      <c r="I279" s="342"/>
      <c r="J279" s="340"/>
      <c r="K279" s="326"/>
      <c r="L279" s="326"/>
      <c r="M279" s="326"/>
      <c r="N279" s="326"/>
      <c r="O279" s="364"/>
      <c r="P279" s="364"/>
    </row>
    <row r="280" spans="1:16" x14ac:dyDescent="0.25">
      <c r="A280" s="337"/>
      <c r="B280" s="338"/>
      <c r="C280" s="339"/>
      <c r="D280" s="340"/>
      <c r="E280" s="341"/>
      <c r="F280" s="339"/>
      <c r="G280" s="340"/>
      <c r="H280" s="341"/>
      <c r="I280" s="342"/>
      <c r="J280" s="340"/>
      <c r="K280" s="326"/>
      <c r="L280" s="326"/>
      <c r="M280" s="326"/>
      <c r="N280" s="326"/>
      <c r="O280" s="364"/>
      <c r="P280" s="364"/>
    </row>
    <row r="281" spans="1:16" x14ac:dyDescent="0.25">
      <c r="A281" s="337"/>
      <c r="B281" s="338"/>
      <c r="C281" s="339"/>
      <c r="D281" s="340"/>
      <c r="E281" s="341"/>
      <c r="F281" s="339"/>
      <c r="G281" s="340"/>
      <c r="H281" s="341"/>
      <c r="I281" s="342"/>
      <c r="J281" s="340"/>
      <c r="K281" s="326"/>
      <c r="L281" s="326"/>
      <c r="M281" s="326"/>
      <c r="N281" s="326"/>
      <c r="O281" s="364"/>
      <c r="P281" s="364"/>
    </row>
    <row r="282" spans="1:16" x14ac:dyDescent="0.25">
      <c r="A282" s="337"/>
      <c r="B282" s="338"/>
      <c r="C282" s="339"/>
      <c r="D282" s="340"/>
      <c r="E282" s="341"/>
      <c r="F282" s="339"/>
      <c r="G282" s="340"/>
      <c r="H282" s="341"/>
      <c r="I282" s="342"/>
      <c r="J282" s="340"/>
      <c r="K282" s="326"/>
      <c r="L282" s="326"/>
      <c r="M282" s="326"/>
      <c r="N282" s="326"/>
      <c r="O282" s="364"/>
      <c r="P282" s="364"/>
    </row>
    <row r="283" spans="1:16" x14ac:dyDescent="0.25">
      <c r="A283" s="337"/>
      <c r="B283" s="338"/>
      <c r="C283" s="339"/>
      <c r="D283" s="340"/>
      <c r="E283" s="341"/>
      <c r="F283" s="339"/>
      <c r="G283" s="340"/>
      <c r="H283" s="341"/>
      <c r="I283" s="342"/>
      <c r="J283" s="340"/>
      <c r="K283" s="326"/>
      <c r="L283" s="326"/>
      <c r="M283" s="326"/>
      <c r="N283" s="326"/>
      <c r="O283" s="364"/>
      <c r="P283" s="364"/>
    </row>
    <row r="284" spans="1:16" x14ac:dyDescent="0.25">
      <c r="A284" s="337"/>
      <c r="B284" s="338"/>
      <c r="C284" s="339"/>
      <c r="D284" s="340"/>
      <c r="E284" s="341"/>
      <c r="F284" s="339"/>
      <c r="G284" s="340"/>
      <c r="H284" s="341"/>
      <c r="I284" s="342"/>
      <c r="J284" s="340"/>
      <c r="K284" s="326"/>
      <c r="L284" s="326"/>
      <c r="M284" s="326"/>
      <c r="N284" s="326"/>
      <c r="O284" s="364"/>
      <c r="P284" s="364"/>
    </row>
    <row r="285" spans="1:16" x14ac:dyDescent="0.25">
      <c r="A285" s="337"/>
      <c r="B285" s="338"/>
      <c r="C285" s="339"/>
      <c r="D285" s="340"/>
      <c r="E285" s="341"/>
      <c r="F285" s="339"/>
      <c r="G285" s="340"/>
      <c r="H285" s="341"/>
      <c r="I285" s="342"/>
      <c r="J285" s="340"/>
      <c r="K285" s="326"/>
      <c r="L285" s="326"/>
      <c r="M285" s="326"/>
      <c r="N285" s="326"/>
      <c r="O285" s="364"/>
      <c r="P285" s="364"/>
    </row>
    <row r="286" spans="1:16" x14ac:dyDescent="0.25">
      <c r="A286" s="337"/>
      <c r="B286" s="338"/>
      <c r="C286" s="339"/>
      <c r="D286" s="340"/>
      <c r="E286" s="341"/>
      <c r="F286" s="339"/>
      <c r="G286" s="340"/>
      <c r="H286" s="341"/>
      <c r="I286" s="342"/>
      <c r="J286" s="340"/>
      <c r="K286" s="326"/>
      <c r="L286" s="326"/>
      <c r="M286" s="326"/>
      <c r="N286" s="326"/>
      <c r="O286" s="364"/>
      <c r="P286" s="364"/>
    </row>
    <row r="287" spans="1:16" x14ac:dyDescent="0.25">
      <c r="A287" s="337"/>
      <c r="B287" s="338"/>
      <c r="C287" s="339"/>
      <c r="D287" s="340"/>
      <c r="E287" s="341"/>
      <c r="F287" s="339"/>
      <c r="G287" s="340"/>
      <c r="H287" s="341"/>
      <c r="I287" s="342"/>
      <c r="J287" s="340"/>
      <c r="K287" s="326"/>
      <c r="L287" s="326"/>
      <c r="M287" s="326"/>
      <c r="N287" s="326"/>
      <c r="O287" s="364"/>
      <c r="P287" s="364"/>
    </row>
    <row r="288" spans="1:16" x14ac:dyDescent="0.25">
      <c r="A288" s="337"/>
      <c r="B288" s="338"/>
      <c r="C288" s="339"/>
      <c r="D288" s="340"/>
      <c r="E288" s="341"/>
      <c r="F288" s="339"/>
      <c r="G288" s="340"/>
      <c r="H288" s="341"/>
      <c r="I288" s="342"/>
      <c r="J288" s="340"/>
      <c r="K288" s="326"/>
      <c r="L288" s="326"/>
      <c r="M288" s="326"/>
      <c r="N288" s="326"/>
      <c r="O288" s="364"/>
      <c r="P288" s="364"/>
    </row>
    <row r="289" spans="1:16" x14ac:dyDescent="0.25">
      <c r="A289" s="337"/>
      <c r="B289" s="338"/>
      <c r="C289" s="339"/>
      <c r="D289" s="340"/>
      <c r="E289" s="341"/>
      <c r="F289" s="339"/>
      <c r="G289" s="340"/>
      <c r="H289" s="341"/>
      <c r="I289" s="342"/>
      <c r="J289" s="340"/>
      <c r="K289" s="326"/>
      <c r="L289" s="326"/>
      <c r="M289" s="326"/>
      <c r="N289" s="326"/>
      <c r="O289" s="364"/>
      <c r="P289" s="364"/>
    </row>
    <row r="290" spans="1:16" x14ac:dyDescent="0.25">
      <c r="A290" s="337"/>
      <c r="B290" s="338"/>
      <c r="C290" s="339"/>
      <c r="D290" s="340"/>
      <c r="E290" s="341"/>
      <c r="F290" s="339"/>
      <c r="G290" s="340"/>
      <c r="H290" s="341"/>
      <c r="I290" s="342"/>
      <c r="J290" s="340"/>
      <c r="K290" s="326"/>
      <c r="L290" s="326"/>
      <c r="M290" s="326"/>
      <c r="N290" s="326"/>
      <c r="O290" s="364"/>
      <c r="P290" s="364"/>
    </row>
    <row r="291" spans="1:16" x14ac:dyDescent="0.25">
      <c r="A291" s="337"/>
      <c r="B291" s="338"/>
      <c r="C291" s="339"/>
      <c r="D291" s="340"/>
      <c r="E291" s="341"/>
      <c r="F291" s="339"/>
      <c r="G291" s="340"/>
      <c r="H291" s="341"/>
      <c r="I291" s="342"/>
      <c r="J291" s="340"/>
      <c r="K291" s="326"/>
      <c r="L291" s="326"/>
      <c r="M291" s="326"/>
      <c r="N291" s="326"/>
      <c r="O291" s="364"/>
      <c r="P291" s="364"/>
    </row>
    <row r="292" spans="1:16" x14ac:dyDescent="0.25">
      <c r="A292" s="337"/>
      <c r="B292" s="338"/>
      <c r="C292" s="339"/>
      <c r="D292" s="340"/>
      <c r="E292" s="341"/>
      <c r="F292" s="339"/>
      <c r="G292" s="340"/>
      <c r="H292" s="341"/>
      <c r="I292" s="342"/>
      <c r="J292" s="340"/>
      <c r="K292" s="326"/>
      <c r="L292" s="326"/>
      <c r="M292" s="326"/>
      <c r="N292" s="326"/>
      <c r="O292" s="364"/>
      <c r="P292" s="364"/>
    </row>
    <row r="293" spans="1:16" x14ac:dyDescent="0.25">
      <c r="A293" s="337"/>
      <c r="B293" s="338"/>
      <c r="C293" s="339"/>
      <c r="D293" s="340"/>
      <c r="E293" s="341"/>
      <c r="F293" s="339"/>
      <c r="G293" s="340"/>
      <c r="H293" s="341"/>
      <c r="I293" s="342"/>
      <c r="J293" s="340"/>
      <c r="K293" s="326"/>
      <c r="L293" s="326"/>
      <c r="M293" s="326"/>
      <c r="N293" s="326"/>
      <c r="O293" s="364"/>
      <c r="P293" s="364"/>
    </row>
    <row r="294" spans="1:16" x14ac:dyDescent="0.25">
      <c r="A294" s="337"/>
      <c r="B294" s="338"/>
      <c r="C294" s="339"/>
      <c r="D294" s="340"/>
      <c r="E294" s="341"/>
      <c r="F294" s="339"/>
      <c r="G294" s="340"/>
      <c r="H294" s="341"/>
      <c r="I294" s="342"/>
      <c r="J294" s="340"/>
      <c r="K294" s="326"/>
      <c r="L294" s="326"/>
      <c r="M294" s="326"/>
      <c r="N294" s="326"/>
      <c r="O294" s="364"/>
      <c r="P294" s="364"/>
    </row>
    <row r="295" spans="1:16" x14ac:dyDescent="0.25">
      <c r="A295" s="337"/>
      <c r="B295" s="338"/>
      <c r="C295" s="339"/>
      <c r="D295" s="340"/>
      <c r="E295" s="341"/>
      <c r="F295" s="339"/>
      <c r="G295" s="340"/>
      <c r="H295" s="341"/>
      <c r="I295" s="342"/>
      <c r="J295" s="340"/>
      <c r="K295" s="326"/>
      <c r="L295" s="326"/>
      <c r="M295" s="326"/>
      <c r="N295" s="326"/>
      <c r="O295" s="364"/>
      <c r="P295" s="364"/>
    </row>
    <row r="296" spans="1:16" x14ac:dyDescent="0.25">
      <c r="A296" s="337"/>
      <c r="B296" s="338"/>
      <c r="C296" s="339"/>
      <c r="D296" s="340"/>
      <c r="E296" s="341"/>
      <c r="F296" s="339"/>
      <c r="G296" s="340"/>
      <c r="H296" s="341"/>
      <c r="I296" s="342"/>
      <c r="J296" s="340"/>
      <c r="K296" s="326"/>
      <c r="L296" s="326"/>
      <c r="M296" s="326"/>
      <c r="N296" s="326"/>
      <c r="O296" s="364"/>
      <c r="P296" s="364"/>
    </row>
    <row r="297" spans="1:16" x14ac:dyDescent="0.25">
      <c r="A297" s="337"/>
      <c r="B297" s="338"/>
      <c r="C297" s="339"/>
      <c r="D297" s="340"/>
      <c r="E297" s="341"/>
      <c r="F297" s="339"/>
      <c r="G297" s="340"/>
      <c r="H297" s="341"/>
      <c r="I297" s="342"/>
      <c r="J297" s="340"/>
      <c r="K297" s="326"/>
      <c r="L297" s="326"/>
      <c r="M297" s="326"/>
      <c r="N297" s="326"/>
      <c r="O297" s="364"/>
      <c r="P297" s="364"/>
    </row>
    <row r="298" spans="1:16" x14ac:dyDescent="0.25">
      <c r="A298" s="337"/>
      <c r="B298" s="338"/>
      <c r="C298" s="339"/>
      <c r="D298" s="340"/>
      <c r="E298" s="341"/>
      <c r="F298" s="339"/>
      <c r="G298" s="340"/>
      <c r="H298" s="341"/>
      <c r="I298" s="342"/>
      <c r="J298" s="340"/>
      <c r="K298" s="326"/>
      <c r="L298" s="326"/>
      <c r="M298" s="326"/>
      <c r="N298" s="326"/>
      <c r="O298" s="364"/>
      <c r="P298" s="364"/>
    </row>
    <row r="299" spans="1:16" x14ac:dyDescent="0.25">
      <c r="A299" s="337"/>
      <c r="B299" s="338"/>
      <c r="C299" s="339"/>
      <c r="D299" s="340"/>
      <c r="E299" s="341"/>
      <c r="F299" s="339"/>
      <c r="G299" s="340"/>
      <c r="H299" s="341"/>
      <c r="I299" s="342"/>
      <c r="J299" s="340"/>
      <c r="K299" s="326"/>
      <c r="L299" s="326"/>
      <c r="M299" s="326"/>
      <c r="N299" s="326"/>
      <c r="O299" s="364"/>
      <c r="P299" s="364"/>
    </row>
    <row r="300" spans="1:16" x14ac:dyDescent="0.25">
      <c r="A300" s="337"/>
      <c r="B300" s="338"/>
      <c r="C300" s="339"/>
      <c r="D300" s="340"/>
      <c r="E300" s="341"/>
      <c r="F300" s="339"/>
      <c r="G300" s="340"/>
      <c r="H300" s="341"/>
      <c r="I300" s="342"/>
      <c r="J300" s="340"/>
      <c r="K300" s="326"/>
      <c r="L300" s="326"/>
      <c r="M300" s="326"/>
      <c r="N300" s="326"/>
      <c r="O300" s="364"/>
      <c r="P300" s="364"/>
    </row>
    <row r="301" spans="1:16" x14ac:dyDescent="0.25">
      <c r="A301" s="337"/>
      <c r="B301" s="338"/>
      <c r="C301" s="339"/>
      <c r="D301" s="340"/>
      <c r="E301" s="341"/>
      <c r="F301" s="339"/>
      <c r="G301" s="340"/>
      <c r="H301" s="341"/>
      <c r="I301" s="342"/>
      <c r="J301" s="340"/>
      <c r="K301" s="326"/>
      <c r="L301" s="326"/>
      <c r="M301" s="326"/>
      <c r="N301" s="326"/>
      <c r="O301" s="364"/>
      <c r="P301" s="364"/>
    </row>
    <row r="302" spans="1:16" x14ac:dyDescent="0.25">
      <c r="A302" s="337"/>
      <c r="B302" s="338"/>
      <c r="C302" s="339"/>
      <c r="D302" s="340"/>
      <c r="E302" s="341"/>
      <c r="F302" s="339"/>
      <c r="G302" s="340"/>
      <c r="H302" s="341"/>
      <c r="I302" s="342"/>
      <c r="J302" s="340"/>
      <c r="K302" s="326"/>
      <c r="L302" s="326"/>
      <c r="M302" s="326"/>
      <c r="N302" s="326"/>
      <c r="O302" s="364"/>
      <c r="P302" s="364"/>
    </row>
    <row r="303" spans="1:16" x14ac:dyDescent="0.25">
      <c r="A303" s="337"/>
      <c r="B303" s="338"/>
      <c r="C303" s="339"/>
      <c r="D303" s="340"/>
      <c r="E303" s="341"/>
      <c r="F303" s="339"/>
      <c r="G303" s="340"/>
      <c r="H303" s="341"/>
      <c r="I303" s="342"/>
      <c r="J303" s="340"/>
      <c r="K303" s="326"/>
      <c r="L303" s="326"/>
      <c r="M303" s="326"/>
      <c r="N303" s="326"/>
      <c r="O303" s="364"/>
      <c r="P303" s="364"/>
    </row>
    <row r="304" spans="1:16" x14ac:dyDescent="0.25">
      <c r="A304" s="337"/>
      <c r="B304" s="338"/>
      <c r="C304" s="339"/>
      <c r="D304" s="340"/>
      <c r="E304" s="341"/>
      <c r="F304" s="339"/>
      <c r="G304" s="340"/>
      <c r="H304" s="341"/>
      <c r="I304" s="342"/>
      <c r="J304" s="340"/>
      <c r="K304" s="326"/>
      <c r="L304" s="326"/>
      <c r="M304" s="326"/>
      <c r="N304" s="326"/>
      <c r="O304" s="364"/>
      <c r="P304" s="364"/>
    </row>
    <row r="305" spans="1:16" x14ac:dyDescent="0.25">
      <c r="A305" s="337"/>
      <c r="B305" s="338"/>
      <c r="C305" s="339"/>
      <c r="D305" s="340"/>
      <c r="E305" s="341"/>
      <c r="F305" s="339"/>
      <c r="G305" s="340"/>
      <c r="H305" s="341"/>
      <c r="I305" s="342"/>
      <c r="J305" s="340"/>
      <c r="K305" s="326"/>
      <c r="L305" s="326"/>
      <c r="M305" s="326"/>
      <c r="N305" s="326"/>
      <c r="O305" s="364"/>
      <c r="P305" s="364"/>
    </row>
    <row r="306" spans="1:16" x14ac:dyDescent="0.25">
      <c r="A306" s="337"/>
      <c r="B306" s="338"/>
      <c r="C306" s="339"/>
      <c r="D306" s="340"/>
      <c r="E306" s="341"/>
      <c r="F306" s="339"/>
      <c r="G306" s="340"/>
      <c r="H306" s="341"/>
      <c r="I306" s="342"/>
      <c r="J306" s="340"/>
      <c r="K306" s="326"/>
      <c r="L306" s="326"/>
      <c r="M306" s="326"/>
      <c r="N306" s="326"/>
      <c r="O306" s="364"/>
      <c r="P306" s="364"/>
    </row>
    <row r="307" spans="1:16" x14ac:dyDescent="0.25">
      <c r="A307" s="337"/>
      <c r="B307" s="338"/>
      <c r="C307" s="339"/>
      <c r="D307" s="340"/>
      <c r="E307" s="341"/>
      <c r="F307" s="339"/>
      <c r="G307" s="340"/>
      <c r="H307" s="341"/>
      <c r="I307" s="342"/>
      <c r="J307" s="340"/>
      <c r="K307" s="326"/>
      <c r="L307" s="326"/>
      <c r="M307" s="326"/>
      <c r="N307" s="326"/>
      <c r="O307" s="364"/>
      <c r="P307" s="364"/>
    </row>
    <row r="308" spans="1:16" x14ac:dyDescent="0.25">
      <c r="A308" s="337"/>
      <c r="B308" s="338"/>
      <c r="C308" s="339"/>
      <c r="D308" s="340"/>
      <c r="E308" s="341"/>
      <c r="F308" s="339"/>
      <c r="G308" s="340"/>
      <c r="H308" s="341"/>
      <c r="I308" s="342"/>
      <c r="J308" s="340"/>
      <c r="K308" s="326"/>
      <c r="L308" s="326"/>
      <c r="M308" s="326"/>
      <c r="N308" s="326"/>
      <c r="O308" s="364"/>
      <c r="P308" s="364"/>
    </row>
    <row r="309" spans="1:16" x14ac:dyDescent="0.25">
      <c r="A309" s="337"/>
      <c r="B309" s="338"/>
      <c r="C309" s="339"/>
      <c r="D309" s="340"/>
      <c r="E309" s="341"/>
      <c r="F309" s="339"/>
      <c r="G309" s="340"/>
      <c r="H309" s="341"/>
      <c r="I309" s="342"/>
      <c r="J309" s="340"/>
      <c r="K309" s="326"/>
      <c r="L309" s="326"/>
      <c r="M309" s="326"/>
      <c r="N309" s="326"/>
      <c r="O309" s="364"/>
      <c r="P309" s="364"/>
    </row>
    <row r="310" spans="1:16" x14ac:dyDescent="0.25">
      <c r="A310" s="337"/>
      <c r="B310" s="338"/>
      <c r="C310" s="339"/>
      <c r="D310" s="340"/>
      <c r="E310" s="341"/>
      <c r="F310" s="339"/>
      <c r="G310" s="340"/>
      <c r="H310" s="341"/>
      <c r="I310" s="342"/>
      <c r="J310" s="340"/>
      <c r="K310" s="326"/>
      <c r="L310" s="326"/>
      <c r="M310" s="326"/>
      <c r="N310" s="326"/>
      <c r="O310" s="364"/>
      <c r="P310" s="364"/>
    </row>
    <row r="311" spans="1:16" x14ac:dyDescent="0.25">
      <c r="A311" s="337"/>
      <c r="B311" s="338"/>
      <c r="C311" s="339"/>
      <c r="D311" s="340"/>
      <c r="E311" s="341"/>
      <c r="F311" s="339"/>
      <c r="G311" s="340"/>
      <c r="H311" s="341"/>
      <c r="I311" s="342"/>
      <c r="J311" s="340"/>
      <c r="K311" s="326"/>
      <c r="L311" s="326"/>
      <c r="M311" s="326"/>
      <c r="N311" s="326"/>
      <c r="O311" s="364"/>
      <c r="P311" s="364"/>
    </row>
    <row r="312" spans="1:16" x14ac:dyDescent="0.25">
      <c r="A312" s="337"/>
      <c r="B312" s="338"/>
      <c r="C312" s="339"/>
      <c r="D312" s="340"/>
      <c r="E312" s="341"/>
      <c r="F312" s="339"/>
      <c r="G312" s="340"/>
      <c r="H312" s="341"/>
      <c r="I312" s="342"/>
      <c r="J312" s="340"/>
      <c r="K312" s="326"/>
      <c r="L312" s="326"/>
      <c r="M312" s="326"/>
      <c r="N312" s="326"/>
      <c r="O312" s="364"/>
      <c r="P312" s="364"/>
    </row>
    <row r="313" spans="1:16" x14ac:dyDescent="0.25">
      <c r="A313" s="337"/>
      <c r="B313" s="338"/>
      <c r="C313" s="339"/>
      <c r="D313" s="340"/>
      <c r="E313" s="341"/>
      <c r="F313" s="339"/>
      <c r="G313" s="340"/>
      <c r="H313" s="341"/>
      <c r="I313" s="342"/>
      <c r="J313" s="340"/>
      <c r="K313" s="326"/>
      <c r="L313" s="326"/>
      <c r="M313" s="326"/>
      <c r="N313" s="326"/>
      <c r="O313" s="364"/>
      <c r="P313" s="364"/>
    </row>
    <row r="314" spans="1:16" x14ac:dyDescent="0.25">
      <c r="A314" s="337"/>
      <c r="B314" s="338"/>
      <c r="C314" s="339"/>
      <c r="D314" s="340"/>
      <c r="E314" s="341"/>
      <c r="F314" s="339"/>
      <c r="G314" s="340"/>
      <c r="H314" s="341"/>
      <c r="I314" s="342"/>
      <c r="J314" s="340"/>
      <c r="K314" s="326"/>
      <c r="L314" s="326"/>
      <c r="M314" s="326"/>
      <c r="N314" s="326"/>
      <c r="O314" s="364"/>
      <c r="P314" s="364"/>
    </row>
    <row r="315" spans="1:16" x14ac:dyDescent="0.25">
      <c r="A315" s="337"/>
      <c r="B315" s="338"/>
      <c r="C315" s="339"/>
      <c r="D315" s="340"/>
      <c r="E315" s="341"/>
      <c r="F315" s="339"/>
      <c r="G315" s="340"/>
      <c r="H315" s="341"/>
      <c r="I315" s="342"/>
      <c r="J315" s="340"/>
      <c r="K315" s="326"/>
      <c r="L315" s="326"/>
      <c r="M315" s="326"/>
      <c r="N315" s="326"/>
      <c r="O315" s="364"/>
      <c r="P315" s="364"/>
    </row>
    <row r="316" spans="1:16" x14ac:dyDescent="0.25">
      <c r="A316" s="337"/>
      <c r="B316" s="338"/>
      <c r="C316" s="339"/>
      <c r="D316" s="340"/>
      <c r="E316" s="341"/>
      <c r="F316" s="339"/>
      <c r="G316" s="340"/>
      <c r="H316" s="341"/>
      <c r="I316" s="342"/>
      <c r="J316" s="340"/>
      <c r="K316" s="326"/>
      <c r="L316" s="326"/>
      <c r="M316" s="326"/>
      <c r="N316" s="326"/>
      <c r="O316" s="364"/>
      <c r="P316" s="364"/>
    </row>
    <row r="317" spans="1:16" x14ac:dyDescent="0.25">
      <c r="A317" s="337"/>
      <c r="B317" s="338"/>
      <c r="C317" s="339"/>
      <c r="D317" s="340"/>
      <c r="E317" s="341"/>
      <c r="F317" s="339"/>
      <c r="G317" s="340"/>
      <c r="H317" s="341"/>
      <c r="I317" s="342"/>
      <c r="J317" s="340"/>
      <c r="K317" s="326"/>
      <c r="L317" s="326"/>
      <c r="M317" s="326"/>
      <c r="N317" s="326"/>
      <c r="O317" s="364"/>
      <c r="P317" s="364"/>
    </row>
    <row r="318" spans="1:16" x14ac:dyDescent="0.25">
      <c r="A318" s="337"/>
      <c r="B318" s="338"/>
      <c r="C318" s="339"/>
      <c r="D318" s="340"/>
      <c r="E318" s="341"/>
      <c r="F318" s="339"/>
      <c r="G318" s="340"/>
      <c r="H318" s="341"/>
      <c r="I318" s="342"/>
      <c r="J318" s="340"/>
      <c r="K318" s="326"/>
      <c r="L318" s="326"/>
      <c r="M318" s="326"/>
      <c r="N318" s="326"/>
      <c r="O318" s="364"/>
      <c r="P318" s="364"/>
    </row>
    <row r="319" spans="1:16" x14ac:dyDescent="0.25">
      <c r="A319" s="337"/>
      <c r="B319" s="338"/>
      <c r="C319" s="339"/>
      <c r="D319" s="340"/>
      <c r="E319" s="341"/>
      <c r="F319" s="339"/>
      <c r="G319" s="340"/>
      <c r="H319" s="341"/>
      <c r="I319" s="342"/>
      <c r="J319" s="340"/>
      <c r="K319" s="326"/>
      <c r="L319" s="326"/>
      <c r="M319" s="326"/>
      <c r="N319" s="326"/>
      <c r="O319" s="364"/>
      <c r="P319" s="364"/>
    </row>
    <row r="320" spans="1:16" x14ac:dyDescent="0.25">
      <c r="A320" s="337"/>
      <c r="B320" s="338"/>
      <c r="C320" s="339"/>
      <c r="D320" s="340"/>
      <c r="E320" s="341"/>
      <c r="F320" s="339"/>
      <c r="G320" s="340"/>
      <c r="H320" s="341"/>
      <c r="I320" s="342"/>
      <c r="J320" s="340"/>
      <c r="K320" s="326"/>
      <c r="L320" s="326"/>
      <c r="M320" s="326"/>
      <c r="N320" s="326"/>
      <c r="O320" s="364"/>
      <c r="P320" s="364"/>
    </row>
    <row r="321" spans="1:16" x14ac:dyDescent="0.25">
      <c r="A321" s="337"/>
      <c r="B321" s="338"/>
      <c r="C321" s="339"/>
      <c r="D321" s="340"/>
      <c r="E321" s="341"/>
      <c r="F321" s="339"/>
      <c r="G321" s="340"/>
      <c r="H321" s="341"/>
      <c r="I321" s="342"/>
      <c r="J321" s="340"/>
      <c r="K321" s="326"/>
      <c r="L321" s="326"/>
      <c r="M321" s="326"/>
      <c r="N321" s="326"/>
      <c r="O321" s="364"/>
      <c r="P321" s="364"/>
    </row>
    <row r="322" spans="1:16" x14ac:dyDescent="0.25">
      <c r="A322" s="337"/>
      <c r="B322" s="338"/>
      <c r="C322" s="339"/>
      <c r="D322" s="340"/>
      <c r="E322" s="341"/>
      <c r="F322" s="339"/>
      <c r="G322" s="340"/>
      <c r="H322" s="341"/>
      <c r="I322" s="342"/>
      <c r="J322" s="340"/>
      <c r="K322" s="326"/>
      <c r="L322" s="326"/>
      <c r="M322" s="326"/>
      <c r="N322" s="326"/>
      <c r="O322" s="364"/>
      <c r="P322" s="364"/>
    </row>
    <row r="323" spans="1:16" x14ac:dyDescent="0.25">
      <c r="A323" s="337"/>
      <c r="B323" s="338"/>
      <c r="C323" s="339"/>
      <c r="D323" s="340"/>
      <c r="E323" s="341"/>
      <c r="F323" s="339"/>
      <c r="G323" s="340"/>
      <c r="H323" s="341"/>
      <c r="I323" s="342"/>
      <c r="J323" s="340"/>
      <c r="K323" s="326"/>
      <c r="L323" s="326"/>
      <c r="M323" s="326"/>
      <c r="N323" s="326"/>
      <c r="O323" s="364"/>
      <c r="P323" s="364"/>
    </row>
    <row r="324" spans="1:16" x14ac:dyDescent="0.25">
      <c r="A324" s="337"/>
      <c r="B324" s="338"/>
      <c r="C324" s="339"/>
      <c r="D324" s="340"/>
      <c r="E324" s="341"/>
      <c r="F324" s="339"/>
      <c r="G324" s="340"/>
      <c r="H324" s="341"/>
      <c r="I324" s="342"/>
      <c r="J324" s="340"/>
      <c r="K324" s="326"/>
      <c r="L324" s="326"/>
      <c r="M324" s="326"/>
      <c r="N324" s="326"/>
      <c r="O324" s="364"/>
      <c r="P324" s="364"/>
    </row>
    <row r="325" spans="1:16" x14ac:dyDescent="0.25">
      <c r="A325" s="337"/>
      <c r="B325" s="338"/>
      <c r="C325" s="339"/>
      <c r="D325" s="340"/>
      <c r="E325" s="341"/>
      <c r="F325" s="339"/>
      <c r="G325" s="340"/>
      <c r="H325" s="341"/>
      <c r="I325" s="342"/>
      <c r="J325" s="340"/>
      <c r="K325" s="326"/>
      <c r="L325" s="326"/>
      <c r="M325" s="326"/>
      <c r="N325" s="326"/>
      <c r="O325" s="364"/>
      <c r="P325" s="364"/>
    </row>
    <row r="326" spans="1:16" x14ac:dyDescent="0.25">
      <c r="A326" s="337"/>
      <c r="B326" s="338"/>
      <c r="C326" s="339"/>
      <c r="D326" s="340"/>
      <c r="E326" s="341"/>
      <c r="F326" s="339"/>
      <c r="G326" s="340"/>
      <c r="H326" s="341"/>
      <c r="I326" s="342"/>
      <c r="J326" s="340"/>
      <c r="K326" s="326"/>
      <c r="L326" s="326"/>
      <c r="M326" s="326"/>
      <c r="N326" s="326"/>
      <c r="O326" s="364"/>
      <c r="P326" s="364"/>
    </row>
    <row r="327" spans="1:16" x14ac:dyDescent="0.25">
      <c r="A327" s="337"/>
      <c r="B327" s="338"/>
      <c r="C327" s="339"/>
      <c r="D327" s="340"/>
      <c r="E327" s="341"/>
      <c r="F327" s="339"/>
      <c r="G327" s="340"/>
      <c r="H327" s="341"/>
      <c r="I327" s="342"/>
      <c r="J327" s="340"/>
      <c r="K327" s="326"/>
      <c r="L327" s="326"/>
      <c r="M327" s="326"/>
      <c r="N327" s="326"/>
      <c r="O327" s="364"/>
      <c r="P327" s="364"/>
    </row>
    <row r="328" spans="1:16" x14ac:dyDescent="0.25">
      <c r="A328" s="337"/>
      <c r="B328" s="338"/>
      <c r="C328" s="339"/>
      <c r="D328" s="340"/>
      <c r="E328" s="341"/>
      <c r="F328" s="339"/>
      <c r="G328" s="340"/>
      <c r="H328" s="341"/>
      <c r="I328" s="342"/>
      <c r="J328" s="340"/>
      <c r="K328" s="326"/>
      <c r="L328" s="326"/>
      <c r="M328" s="326"/>
      <c r="N328" s="326"/>
      <c r="O328" s="364"/>
      <c r="P328" s="364"/>
    </row>
    <row r="329" spans="1:16" x14ac:dyDescent="0.25">
      <c r="A329" s="337"/>
      <c r="B329" s="338"/>
      <c r="C329" s="339"/>
      <c r="D329" s="340"/>
      <c r="E329" s="341"/>
      <c r="F329" s="339"/>
      <c r="G329" s="340"/>
      <c r="H329" s="341"/>
      <c r="I329" s="342"/>
      <c r="J329" s="340"/>
      <c r="K329" s="326"/>
      <c r="L329" s="326"/>
      <c r="M329" s="326"/>
      <c r="N329" s="326"/>
      <c r="O329" s="364"/>
      <c r="P329" s="364"/>
    </row>
    <row r="330" spans="1:16" x14ac:dyDescent="0.25">
      <c r="A330" s="337"/>
      <c r="B330" s="338"/>
      <c r="C330" s="339"/>
      <c r="D330" s="340"/>
      <c r="E330" s="341"/>
      <c r="F330" s="339"/>
      <c r="G330" s="340"/>
      <c r="H330" s="341"/>
      <c r="I330" s="342"/>
      <c r="J330" s="340"/>
      <c r="K330" s="326"/>
      <c r="L330" s="326"/>
      <c r="M330" s="326"/>
      <c r="N330" s="326"/>
      <c r="O330" s="364"/>
      <c r="P330" s="364"/>
    </row>
    <row r="331" spans="1:16" x14ac:dyDescent="0.25">
      <c r="A331" s="337"/>
      <c r="B331" s="338"/>
      <c r="C331" s="339"/>
      <c r="D331" s="340"/>
      <c r="E331" s="341"/>
      <c r="F331" s="339"/>
      <c r="G331" s="340"/>
      <c r="H331" s="341"/>
      <c r="I331" s="342"/>
      <c r="J331" s="340"/>
      <c r="K331" s="326"/>
      <c r="L331" s="326"/>
      <c r="M331" s="326"/>
      <c r="N331" s="326"/>
      <c r="O331" s="364"/>
      <c r="P331" s="364"/>
    </row>
    <row r="332" spans="1:16" x14ac:dyDescent="0.25">
      <c r="A332" s="337"/>
      <c r="B332" s="338"/>
      <c r="C332" s="339"/>
      <c r="D332" s="340"/>
      <c r="E332" s="341"/>
      <c r="F332" s="339"/>
      <c r="G332" s="340"/>
      <c r="H332" s="341"/>
      <c r="I332" s="342"/>
      <c r="J332" s="340"/>
      <c r="K332" s="326"/>
      <c r="L332" s="326"/>
      <c r="M332" s="326"/>
      <c r="N332" s="326"/>
      <c r="O332" s="364"/>
      <c r="P332" s="364"/>
    </row>
    <row r="333" spans="1:16" x14ac:dyDescent="0.25">
      <c r="A333" s="337"/>
      <c r="B333" s="338"/>
      <c r="C333" s="339"/>
      <c r="D333" s="340"/>
      <c r="E333" s="341"/>
      <c r="F333" s="339"/>
      <c r="G333" s="340"/>
      <c r="H333" s="341"/>
      <c r="I333" s="342"/>
      <c r="J333" s="340"/>
      <c r="K333" s="326"/>
      <c r="L333" s="326"/>
      <c r="M333" s="326"/>
      <c r="N333" s="326"/>
      <c r="O333" s="364"/>
      <c r="P333" s="364"/>
    </row>
    <row r="334" spans="1:16" x14ac:dyDescent="0.25">
      <c r="A334" s="337"/>
      <c r="B334" s="338"/>
      <c r="C334" s="339"/>
      <c r="D334" s="340"/>
      <c r="E334" s="341"/>
      <c r="F334" s="339"/>
      <c r="G334" s="340"/>
      <c r="H334" s="341"/>
      <c r="I334" s="342"/>
      <c r="J334" s="340"/>
      <c r="K334" s="326"/>
      <c r="L334" s="326"/>
      <c r="M334" s="326"/>
      <c r="N334" s="326"/>
      <c r="O334" s="364"/>
      <c r="P334" s="364"/>
    </row>
    <row r="335" spans="1:16" x14ac:dyDescent="0.25">
      <c r="A335" s="337"/>
      <c r="B335" s="338"/>
      <c r="C335" s="339"/>
      <c r="D335" s="340"/>
      <c r="E335" s="341"/>
      <c r="F335" s="339"/>
      <c r="G335" s="340"/>
      <c r="H335" s="341"/>
      <c r="I335" s="342"/>
      <c r="J335" s="340"/>
      <c r="K335" s="326"/>
      <c r="L335" s="326"/>
      <c r="M335" s="326"/>
      <c r="N335" s="326"/>
      <c r="O335" s="364"/>
      <c r="P335" s="364"/>
    </row>
    <row r="336" spans="1:16" x14ac:dyDescent="0.25">
      <c r="A336" s="337"/>
      <c r="B336" s="338"/>
      <c r="C336" s="339"/>
      <c r="D336" s="340"/>
      <c r="E336" s="341"/>
      <c r="F336" s="339"/>
      <c r="G336" s="340"/>
      <c r="H336" s="341"/>
      <c r="I336" s="342"/>
      <c r="J336" s="340"/>
      <c r="K336" s="326"/>
      <c r="L336" s="326"/>
      <c r="M336" s="326"/>
      <c r="N336" s="326"/>
      <c r="O336" s="364"/>
      <c r="P336" s="364"/>
    </row>
    <row r="337" spans="1:16" x14ac:dyDescent="0.25">
      <c r="A337" s="337"/>
      <c r="B337" s="338"/>
      <c r="C337" s="339"/>
      <c r="D337" s="340"/>
      <c r="E337" s="341"/>
      <c r="F337" s="339"/>
      <c r="G337" s="340"/>
      <c r="H337" s="341"/>
      <c r="I337" s="342"/>
      <c r="J337" s="340"/>
      <c r="K337" s="326"/>
      <c r="L337" s="326"/>
      <c r="M337" s="326"/>
      <c r="N337" s="326"/>
      <c r="O337" s="364"/>
      <c r="P337" s="364"/>
    </row>
    <row r="338" spans="1:16" x14ac:dyDescent="0.25">
      <c r="A338" s="337"/>
      <c r="B338" s="338"/>
      <c r="C338" s="339"/>
      <c r="D338" s="340"/>
      <c r="E338" s="341"/>
      <c r="F338" s="339"/>
      <c r="G338" s="340"/>
      <c r="H338" s="341"/>
      <c r="I338" s="342"/>
      <c r="J338" s="340"/>
      <c r="K338" s="326"/>
      <c r="L338" s="326"/>
      <c r="M338" s="326"/>
      <c r="N338" s="326"/>
      <c r="O338" s="364"/>
      <c r="P338" s="364"/>
    </row>
    <row r="339" spans="1:16" x14ac:dyDescent="0.25">
      <c r="A339" s="337"/>
      <c r="B339" s="338"/>
      <c r="C339" s="339"/>
      <c r="D339" s="340"/>
      <c r="E339" s="341"/>
      <c r="F339" s="339"/>
      <c r="G339" s="340"/>
      <c r="H339" s="341"/>
      <c r="I339" s="342"/>
      <c r="J339" s="340"/>
      <c r="K339" s="326"/>
      <c r="L339" s="326"/>
      <c r="M339" s="326"/>
      <c r="N339" s="326"/>
      <c r="O339" s="364"/>
      <c r="P339" s="364"/>
    </row>
    <row r="340" spans="1:16" x14ac:dyDescent="0.25">
      <c r="A340" s="337"/>
      <c r="B340" s="338"/>
      <c r="C340" s="339"/>
      <c r="D340" s="340"/>
      <c r="E340" s="341"/>
      <c r="F340" s="339"/>
      <c r="G340" s="340"/>
      <c r="H340" s="341"/>
      <c r="I340" s="342"/>
      <c r="J340" s="340"/>
      <c r="K340" s="326"/>
      <c r="L340" s="326"/>
      <c r="M340" s="326"/>
      <c r="N340" s="326"/>
      <c r="O340" s="364"/>
      <c r="P340" s="364"/>
    </row>
    <row r="341" spans="1:16" x14ac:dyDescent="0.25">
      <c r="A341" s="337"/>
      <c r="B341" s="338"/>
      <c r="C341" s="339"/>
      <c r="D341" s="340"/>
      <c r="E341" s="341"/>
      <c r="F341" s="339"/>
      <c r="G341" s="340"/>
      <c r="H341" s="341"/>
      <c r="I341" s="342"/>
      <c r="J341" s="340"/>
      <c r="K341" s="326"/>
      <c r="L341" s="326"/>
      <c r="M341" s="326"/>
      <c r="N341" s="326"/>
      <c r="O341" s="364"/>
      <c r="P341" s="364"/>
    </row>
    <row r="342" spans="1:16" x14ac:dyDescent="0.25">
      <c r="A342" s="337"/>
      <c r="B342" s="338"/>
      <c r="C342" s="339"/>
      <c r="D342" s="340"/>
      <c r="E342" s="341"/>
      <c r="F342" s="339"/>
      <c r="G342" s="340"/>
      <c r="H342" s="341"/>
      <c r="I342" s="342"/>
      <c r="J342" s="340"/>
      <c r="K342" s="326"/>
      <c r="L342" s="326"/>
      <c r="M342" s="326"/>
      <c r="N342" s="326"/>
      <c r="O342" s="364"/>
      <c r="P342" s="364"/>
    </row>
    <row r="343" spans="1:16" x14ac:dyDescent="0.25">
      <c r="A343" s="337"/>
      <c r="B343" s="338"/>
      <c r="C343" s="339"/>
      <c r="D343" s="340"/>
      <c r="E343" s="341"/>
      <c r="F343" s="339"/>
      <c r="G343" s="340"/>
      <c r="H343" s="341"/>
      <c r="I343" s="342"/>
      <c r="J343" s="340"/>
      <c r="K343" s="326"/>
      <c r="L343" s="326"/>
      <c r="M343" s="326"/>
      <c r="N343" s="326"/>
      <c r="O343" s="364"/>
      <c r="P343" s="364"/>
    </row>
    <row r="344" spans="1:16" x14ac:dyDescent="0.25">
      <c r="A344" s="337"/>
      <c r="B344" s="338"/>
      <c r="C344" s="339"/>
      <c r="D344" s="340"/>
      <c r="E344" s="341"/>
      <c r="F344" s="339"/>
      <c r="G344" s="340"/>
      <c r="H344" s="341"/>
      <c r="I344" s="342"/>
      <c r="J344" s="340"/>
      <c r="K344" s="326"/>
      <c r="L344" s="326"/>
      <c r="M344" s="326"/>
      <c r="N344" s="326"/>
      <c r="O344" s="364"/>
      <c r="P344" s="364"/>
    </row>
    <row r="345" spans="1:16" x14ac:dyDescent="0.25">
      <c r="A345" s="337"/>
      <c r="B345" s="338"/>
      <c r="C345" s="339"/>
      <c r="D345" s="340"/>
      <c r="E345" s="341"/>
      <c r="F345" s="339"/>
      <c r="G345" s="340"/>
      <c r="H345" s="341"/>
      <c r="I345" s="342"/>
      <c r="J345" s="340"/>
      <c r="K345" s="326"/>
      <c r="L345" s="326"/>
      <c r="M345" s="326"/>
      <c r="N345" s="326"/>
      <c r="O345" s="364"/>
      <c r="P345" s="364"/>
    </row>
    <row r="346" spans="1:16" x14ac:dyDescent="0.25">
      <c r="A346" s="337"/>
      <c r="B346" s="338"/>
      <c r="C346" s="339"/>
      <c r="D346" s="340"/>
      <c r="E346" s="341"/>
      <c r="F346" s="339"/>
      <c r="G346" s="340"/>
      <c r="H346" s="341"/>
      <c r="I346" s="342"/>
      <c r="J346" s="340"/>
      <c r="K346" s="326"/>
      <c r="L346" s="326"/>
      <c r="M346" s="326"/>
      <c r="N346" s="326"/>
      <c r="O346" s="364"/>
      <c r="P346" s="364"/>
    </row>
    <row r="347" spans="1:16" x14ac:dyDescent="0.25">
      <c r="A347" s="337"/>
      <c r="B347" s="338"/>
      <c r="C347" s="339"/>
      <c r="D347" s="340"/>
      <c r="E347" s="341"/>
      <c r="F347" s="339"/>
      <c r="G347" s="340"/>
      <c r="H347" s="341"/>
      <c r="I347" s="342"/>
      <c r="J347" s="340"/>
      <c r="K347" s="326"/>
      <c r="L347" s="326"/>
      <c r="M347" s="326"/>
      <c r="N347" s="326"/>
      <c r="O347" s="364"/>
      <c r="P347" s="364"/>
    </row>
    <row r="348" spans="1:16" x14ac:dyDescent="0.25">
      <c r="A348" s="337"/>
      <c r="B348" s="338"/>
      <c r="C348" s="339"/>
      <c r="D348" s="340"/>
      <c r="E348" s="341"/>
      <c r="F348" s="339"/>
      <c r="G348" s="340"/>
      <c r="H348" s="341"/>
      <c r="I348" s="342"/>
      <c r="J348" s="340"/>
      <c r="K348" s="326"/>
      <c r="L348" s="326"/>
      <c r="M348" s="326"/>
      <c r="N348" s="326"/>
      <c r="O348" s="364"/>
      <c r="P348" s="364"/>
    </row>
    <row r="349" spans="1:16" x14ac:dyDescent="0.25">
      <c r="A349" s="337"/>
      <c r="B349" s="338"/>
      <c r="C349" s="339"/>
      <c r="D349" s="340"/>
      <c r="E349" s="341"/>
      <c r="F349" s="339"/>
      <c r="G349" s="340"/>
      <c r="H349" s="341"/>
      <c r="I349" s="342"/>
      <c r="J349" s="340"/>
      <c r="K349" s="326"/>
      <c r="L349" s="326"/>
      <c r="M349" s="326"/>
      <c r="N349" s="326"/>
      <c r="O349" s="364"/>
      <c r="P349" s="364"/>
    </row>
    <row r="350" spans="1:16" x14ac:dyDescent="0.25">
      <c r="A350" s="337"/>
      <c r="B350" s="338"/>
      <c r="C350" s="339"/>
      <c r="D350" s="340"/>
      <c r="E350" s="341"/>
      <c r="F350" s="339"/>
      <c r="G350" s="340"/>
      <c r="H350" s="341"/>
      <c r="I350" s="342"/>
      <c r="J350" s="340"/>
      <c r="K350" s="326"/>
      <c r="L350" s="326"/>
      <c r="M350" s="326"/>
      <c r="N350" s="326"/>
      <c r="O350" s="364"/>
      <c r="P350" s="364"/>
    </row>
    <row r="351" spans="1:16" x14ac:dyDescent="0.25">
      <c r="A351" s="337"/>
      <c r="B351" s="338"/>
      <c r="C351" s="339"/>
      <c r="D351" s="340"/>
      <c r="E351" s="341"/>
      <c r="F351" s="339"/>
      <c r="G351" s="340"/>
      <c r="H351" s="341"/>
      <c r="I351" s="342"/>
      <c r="J351" s="340"/>
      <c r="K351" s="326"/>
      <c r="L351" s="326"/>
      <c r="M351" s="326"/>
      <c r="N351" s="326"/>
      <c r="O351" s="364"/>
      <c r="P351" s="364"/>
    </row>
    <row r="352" spans="1:16" x14ac:dyDescent="0.25">
      <c r="A352" s="337"/>
      <c r="B352" s="338"/>
      <c r="C352" s="339"/>
      <c r="D352" s="340"/>
      <c r="E352" s="341"/>
      <c r="F352" s="339"/>
      <c r="G352" s="340"/>
      <c r="H352" s="341"/>
      <c r="I352" s="342"/>
      <c r="J352" s="340"/>
      <c r="K352" s="326"/>
      <c r="L352" s="326"/>
      <c r="M352" s="326"/>
      <c r="N352" s="326"/>
      <c r="O352" s="364"/>
      <c r="P352" s="364"/>
    </row>
    <row r="353" spans="1:16" x14ac:dyDescent="0.25">
      <c r="A353" s="337"/>
      <c r="B353" s="338"/>
      <c r="C353" s="339"/>
      <c r="D353" s="340"/>
      <c r="E353" s="341"/>
      <c r="F353" s="339"/>
      <c r="G353" s="340"/>
      <c r="H353" s="341"/>
      <c r="I353" s="342"/>
      <c r="J353" s="340"/>
      <c r="K353" s="326"/>
      <c r="L353" s="326"/>
      <c r="M353" s="326"/>
      <c r="N353" s="326"/>
      <c r="O353" s="364"/>
      <c r="P353" s="364"/>
    </row>
    <row r="354" spans="1:16" x14ac:dyDescent="0.25">
      <c r="A354" s="337"/>
      <c r="B354" s="338"/>
      <c r="C354" s="339"/>
      <c r="D354" s="340"/>
      <c r="E354" s="341"/>
      <c r="F354" s="339"/>
      <c r="G354" s="340"/>
      <c r="H354" s="341"/>
      <c r="I354" s="342"/>
      <c r="J354" s="340"/>
      <c r="K354" s="326"/>
      <c r="L354" s="326"/>
      <c r="M354" s="326"/>
      <c r="N354" s="326"/>
      <c r="O354" s="364"/>
      <c r="P354" s="364"/>
    </row>
    <row r="355" spans="1:16" x14ac:dyDescent="0.25">
      <c r="A355" s="337"/>
      <c r="B355" s="338"/>
      <c r="C355" s="339"/>
      <c r="D355" s="340"/>
      <c r="E355" s="341"/>
      <c r="F355" s="339"/>
      <c r="G355" s="340"/>
      <c r="H355" s="341"/>
      <c r="I355" s="342"/>
      <c r="J355" s="340"/>
      <c r="K355" s="326"/>
      <c r="L355" s="326"/>
      <c r="M355" s="326"/>
      <c r="N355" s="326"/>
      <c r="O355" s="364"/>
      <c r="P355" s="364"/>
    </row>
    <row r="356" spans="1:16" x14ac:dyDescent="0.25">
      <c r="A356" s="337"/>
      <c r="B356" s="338"/>
      <c r="C356" s="339"/>
      <c r="D356" s="340"/>
      <c r="E356" s="341"/>
      <c r="F356" s="339"/>
      <c r="G356" s="340"/>
      <c r="H356" s="341"/>
      <c r="I356" s="342"/>
      <c r="J356" s="340"/>
      <c r="K356" s="326"/>
      <c r="L356" s="326"/>
      <c r="M356" s="326"/>
      <c r="N356" s="326"/>
      <c r="O356" s="364"/>
      <c r="P356" s="364"/>
    </row>
    <row r="357" spans="1:16" x14ac:dyDescent="0.25">
      <c r="A357" s="337"/>
      <c r="B357" s="338"/>
      <c r="C357" s="339"/>
      <c r="D357" s="340"/>
      <c r="E357" s="341"/>
      <c r="F357" s="339"/>
      <c r="G357" s="340"/>
      <c r="H357" s="341"/>
      <c r="I357" s="342"/>
      <c r="J357" s="340"/>
      <c r="K357" s="326"/>
      <c r="L357" s="326"/>
      <c r="M357" s="326"/>
      <c r="N357" s="326"/>
      <c r="O357" s="364"/>
      <c r="P357" s="364"/>
    </row>
    <row r="358" spans="1:16" x14ac:dyDescent="0.25">
      <c r="A358" s="337"/>
      <c r="B358" s="338"/>
      <c r="C358" s="339"/>
      <c r="D358" s="340"/>
      <c r="E358" s="341"/>
      <c r="F358" s="339"/>
      <c r="G358" s="340"/>
      <c r="H358" s="341"/>
      <c r="I358" s="342"/>
      <c r="J358" s="340"/>
      <c r="K358" s="326"/>
      <c r="L358" s="326"/>
      <c r="M358" s="326"/>
      <c r="N358" s="326"/>
      <c r="O358" s="364"/>
      <c r="P358" s="364"/>
    </row>
    <row r="359" spans="1:16" x14ac:dyDescent="0.25">
      <c r="A359" s="337"/>
      <c r="B359" s="338"/>
      <c r="C359" s="339"/>
      <c r="D359" s="340"/>
      <c r="E359" s="341"/>
      <c r="F359" s="339"/>
      <c r="G359" s="340"/>
      <c r="H359" s="341"/>
      <c r="I359" s="342"/>
      <c r="J359" s="340"/>
      <c r="K359" s="326"/>
      <c r="L359" s="326"/>
      <c r="M359" s="326"/>
      <c r="N359" s="326"/>
      <c r="O359" s="364"/>
      <c r="P359" s="364"/>
    </row>
    <row r="360" spans="1:16" x14ac:dyDescent="0.25">
      <c r="A360" s="337"/>
      <c r="B360" s="338"/>
      <c r="C360" s="339"/>
      <c r="D360" s="340"/>
      <c r="E360" s="341"/>
      <c r="F360" s="339"/>
      <c r="G360" s="340"/>
      <c r="H360" s="341"/>
      <c r="I360" s="342"/>
      <c r="J360" s="340"/>
      <c r="K360" s="326"/>
      <c r="L360" s="326"/>
      <c r="M360" s="326"/>
      <c r="N360" s="326"/>
      <c r="O360" s="364"/>
      <c r="P360" s="364"/>
    </row>
    <row r="361" spans="1:16" x14ac:dyDescent="0.25">
      <c r="A361" s="337"/>
      <c r="B361" s="338"/>
      <c r="C361" s="339"/>
      <c r="D361" s="340"/>
      <c r="E361" s="341"/>
      <c r="F361" s="339"/>
      <c r="G361" s="340"/>
      <c r="H361" s="341"/>
      <c r="I361" s="342"/>
      <c r="J361" s="340"/>
      <c r="K361" s="326"/>
      <c r="L361" s="326"/>
      <c r="M361" s="326"/>
      <c r="N361" s="326"/>
      <c r="O361" s="364"/>
      <c r="P361" s="364"/>
    </row>
    <row r="362" spans="1:16" x14ac:dyDescent="0.25">
      <c r="A362" s="337"/>
      <c r="B362" s="338"/>
      <c r="C362" s="339"/>
      <c r="D362" s="340"/>
      <c r="E362" s="341"/>
      <c r="F362" s="339"/>
      <c r="G362" s="340"/>
      <c r="H362" s="341"/>
      <c r="I362" s="342"/>
      <c r="J362" s="340"/>
      <c r="K362" s="326"/>
      <c r="L362" s="326"/>
      <c r="M362" s="326"/>
      <c r="N362" s="326"/>
      <c r="O362" s="364"/>
      <c r="P362" s="364"/>
    </row>
    <row r="363" spans="1:16" x14ac:dyDescent="0.25">
      <c r="A363" s="337"/>
      <c r="B363" s="338"/>
      <c r="C363" s="339"/>
      <c r="D363" s="340"/>
      <c r="E363" s="341"/>
      <c r="F363" s="339"/>
      <c r="G363" s="340"/>
      <c r="H363" s="341"/>
      <c r="I363" s="342"/>
      <c r="J363" s="340"/>
      <c r="K363" s="326"/>
      <c r="L363" s="326"/>
      <c r="M363" s="326"/>
      <c r="N363" s="326"/>
      <c r="O363" s="364"/>
      <c r="P363" s="364"/>
    </row>
    <row r="364" spans="1:16" x14ac:dyDescent="0.25">
      <c r="A364" s="337"/>
      <c r="B364" s="338"/>
      <c r="C364" s="339"/>
      <c r="D364" s="340"/>
      <c r="E364" s="341"/>
      <c r="F364" s="339"/>
      <c r="G364" s="340"/>
      <c r="H364" s="341"/>
      <c r="I364" s="342"/>
      <c r="J364" s="340"/>
      <c r="K364" s="326"/>
      <c r="L364" s="326"/>
      <c r="M364" s="326"/>
      <c r="N364" s="326"/>
      <c r="O364" s="364"/>
      <c r="P364" s="364"/>
    </row>
    <row r="365" spans="1:16" x14ac:dyDescent="0.25">
      <c r="A365" s="337"/>
      <c r="B365" s="338"/>
      <c r="C365" s="339"/>
      <c r="D365" s="340"/>
      <c r="E365" s="341"/>
      <c r="F365" s="339"/>
      <c r="G365" s="340"/>
      <c r="H365" s="341"/>
      <c r="I365" s="342"/>
      <c r="J365" s="340"/>
      <c r="K365" s="326"/>
      <c r="L365" s="326"/>
      <c r="M365" s="326"/>
      <c r="N365" s="326"/>
      <c r="O365" s="364"/>
      <c r="P365" s="364"/>
    </row>
    <row r="366" spans="1:16" x14ac:dyDescent="0.25">
      <c r="A366" s="337"/>
      <c r="B366" s="338"/>
      <c r="C366" s="339"/>
      <c r="D366" s="340"/>
      <c r="E366" s="341"/>
      <c r="F366" s="339"/>
      <c r="G366" s="340"/>
      <c r="H366" s="341"/>
      <c r="I366" s="342"/>
      <c r="J366" s="340"/>
      <c r="K366" s="326"/>
      <c r="L366" s="326"/>
      <c r="M366" s="326"/>
      <c r="N366" s="326"/>
      <c r="O366" s="364"/>
      <c r="P366" s="364"/>
    </row>
    <row r="367" spans="1:16" x14ac:dyDescent="0.25">
      <c r="A367" s="337"/>
      <c r="B367" s="338"/>
      <c r="C367" s="339"/>
      <c r="D367" s="340"/>
      <c r="E367" s="341"/>
      <c r="F367" s="339"/>
      <c r="G367" s="340"/>
      <c r="H367" s="341"/>
      <c r="I367" s="342"/>
      <c r="J367" s="340"/>
      <c r="K367" s="326"/>
      <c r="L367" s="326"/>
      <c r="M367" s="326"/>
      <c r="N367" s="326"/>
      <c r="O367" s="364"/>
      <c r="P367" s="364"/>
    </row>
    <row r="368" spans="1:16" x14ac:dyDescent="0.25">
      <c r="A368" s="337"/>
      <c r="B368" s="338"/>
      <c r="C368" s="339"/>
      <c r="D368" s="340"/>
      <c r="E368" s="341"/>
      <c r="F368" s="339"/>
      <c r="G368" s="340"/>
      <c r="H368" s="341"/>
      <c r="I368" s="342"/>
      <c r="J368" s="340"/>
      <c r="K368" s="326"/>
      <c r="L368" s="326"/>
      <c r="M368" s="326"/>
      <c r="N368" s="326"/>
      <c r="O368" s="364"/>
      <c r="P368" s="364"/>
    </row>
    <row r="369" spans="1:16" x14ac:dyDescent="0.25">
      <c r="A369" s="337"/>
      <c r="B369" s="338"/>
      <c r="C369" s="339"/>
      <c r="D369" s="340"/>
      <c r="E369" s="341"/>
      <c r="F369" s="339"/>
      <c r="G369" s="340"/>
      <c r="H369" s="341"/>
      <c r="I369" s="342"/>
      <c r="J369" s="340"/>
      <c r="K369" s="326"/>
      <c r="L369" s="326"/>
      <c r="M369" s="326"/>
      <c r="N369" s="326"/>
      <c r="O369" s="364"/>
      <c r="P369" s="364"/>
    </row>
    <row r="370" spans="1:16" x14ac:dyDescent="0.25">
      <c r="A370" s="337"/>
      <c r="B370" s="338"/>
      <c r="C370" s="339"/>
      <c r="D370" s="340"/>
      <c r="E370" s="341"/>
      <c r="F370" s="339"/>
      <c r="G370" s="340"/>
      <c r="H370" s="341"/>
      <c r="I370" s="342"/>
      <c r="J370" s="340"/>
      <c r="K370" s="326"/>
      <c r="L370" s="326"/>
      <c r="M370" s="326"/>
      <c r="N370" s="326"/>
      <c r="O370" s="364"/>
      <c r="P370" s="364"/>
    </row>
    <row r="371" spans="1:16" x14ac:dyDescent="0.25">
      <c r="A371" s="337"/>
      <c r="B371" s="338"/>
      <c r="C371" s="339"/>
      <c r="D371" s="340"/>
      <c r="E371" s="341"/>
      <c r="F371" s="339"/>
      <c r="G371" s="340"/>
      <c r="H371" s="341"/>
      <c r="I371" s="342"/>
      <c r="J371" s="340"/>
      <c r="K371" s="326"/>
      <c r="L371" s="326"/>
      <c r="M371" s="326"/>
      <c r="N371" s="326"/>
      <c r="O371" s="364"/>
      <c r="P371" s="364"/>
    </row>
    <row r="372" spans="1:16" x14ac:dyDescent="0.25">
      <c r="A372" s="337"/>
      <c r="B372" s="338"/>
      <c r="C372" s="339"/>
      <c r="D372" s="340"/>
      <c r="E372" s="341"/>
      <c r="F372" s="339"/>
      <c r="G372" s="340"/>
      <c r="H372" s="341"/>
      <c r="I372" s="342"/>
      <c r="J372" s="340"/>
      <c r="K372" s="326"/>
      <c r="L372" s="326"/>
      <c r="M372" s="326"/>
      <c r="N372" s="326"/>
      <c r="O372" s="364"/>
      <c r="P372" s="364"/>
    </row>
    <row r="373" spans="1:16" x14ac:dyDescent="0.25">
      <c r="A373" s="337"/>
      <c r="B373" s="338"/>
      <c r="C373" s="339"/>
      <c r="D373" s="340"/>
      <c r="E373" s="341"/>
      <c r="F373" s="339"/>
      <c r="G373" s="340"/>
      <c r="H373" s="341"/>
      <c r="I373" s="342"/>
      <c r="J373" s="340"/>
      <c r="K373" s="326"/>
      <c r="L373" s="326"/>
      <c r="M373" s="326"/>
      <c r="N373" s="326"/>
      <c r="O373" s="364"/>
      <c r="P373" s="364"/>
    </row>
    <row r="374" spans="1:16" x14ac:dyDescent="0.25">
      <c r="A374" s="337"/>
      <c r="B374" s="338"/>
      <c r="C374" s="339"/>
      <c r="D374" s="340"/>
      <c r="E374" s="341"/>
      <c r="F374" s="339"/>
      <c r="G374" s="340"/>
      <c r="H374" s="341"/>
      <c r="I374" s="342"/>
      <c r="J374" s="340"/>
      <c r="K374" s="326"/>
      <c r="L374" s="326"/>
      <c r="M374" s="326"/>
      <c r="N374" s="326"/>
      <c r="O374" s="364"/>
      <c r="P374" s="364"/>
    </row>
    <row r="375" spans="1:16" x14ac:dyDescent="0.25">
      <c r="A375" s="337"/>
      <c r="B375" s="338"/>
      <c r="C375" s="339"/>
      <c r="D375" s="340"/>
      <c r="E375" s="341"/>
      <c r="F375" s="339"/>
      <c r="G375" s="340"/>
      <c r="H375" s="341"/>
      <c r="I375" s="342"/>
      <c r="J375" s="340"/>
      <c r="K375" s="326"/>
      <c r="L375" s="326"/>
      <c r="M375" s="326"/>
      <c r="N375" s="326"/>
      <c r="O375" s="364"/>
      <c r="P375" s="364"/>
    </row>
    <row r="376" spans="1:16" x14ac:dyDescent="0.25">
      <c r="A376" s="337"/>
      <c r="B376" s="338"/>
      <c r="C376" s="339"/>
      <c r="D376" s="340"/>
      <c r="E376" s="341"/>
      <c r="F376" s="339"/>
      <c r="G376" s="340"/>
      <c r="H376" s="341"/>
      <c r="I376" s="342"/>
      <c r="J376" s="340"/>
      <c r="K376" s="326"/>
      <c r="L376" s="326"/>
      <c r="M376" s="326"/>
      <c r="N376" s="326"/>
      <c r="O376" s="364"/>
      <c r="P376" s="364"/>
    </row>
    <row r="377" spans="1:16" x14ac:dyDescent="0.25">
      <c r="A377" s="337"/>
      <c r="B377" s="338"/>
      <c r="C377" s="339"/>
      <c r="D377" s="340"/>
      <c r="E377" s="341"/>
      <c r="F377" s="339"/>
      <c r="G377" s="340"/>
      <c r="H377" s="341"/>
      <c r="I377" s="342"/>
      <c r="J377" s="340"/>
      <c r="K377" s="326"/>
      <c r="L377" s="326"/>
      <c r="M377" s="326"/>
      <c r="N377" s="326"/>
      <c r="O377" s="364"/>
      <c r="P377" s="364"/>
    </row>
    <row r="378" spans="1:16" x14ac:dyDescent="0.25">
      <c r="A378" s="337"/>
      <c r="B378" s="338"/>
      <c r="C378" s="339"/>
      <c r="D378" s="340"/>
      <c r="E378" s="341"/>
      <c r="F378" s="339"/>
      <c r="G378" s="340"/>
      <c r="H378" s="341"/>
      <c r="I378" s="342"/>
      <c r="J378" s="340"/>
      <c r="K378" s="326"/>
      <c r="L378" s="326"/>
      <c r="M378" s="326"/>
      <c r="N378" s="326"/>
      <c r="O378" s="364"/>
      <c r="P378" s="364"/>
    </row>
    <row r="379" spans="1:16" x14ac:dyDescent="0.25">
      <c r="A379" s="337"/>
      <c r="B379" s="338"/>
      <c r="C379" s="339"/>
      <c r="D379" s="340"/>
      <c r="E379" s="341"/>
      <c r="F379" s="339"/>
      <c r="G379" s="340"/>
      <c r="H379" s="341"/>
      <c r="I379" s="342"/>
      <c r="J379" s="340"/>
      <c r="K379" s="326"/>
      <c r="L379" s="326"/>
      <c r="M379" s="326"/>
      <c r="N379" s="326"/>
      <c r="O379" s="364"/>
      <c r="P379" s="364"/>
    </row>
    <row r="380" spans="1:16" x14ac:dyDescent="0.25">
      <c r="A380" s="337"/>
      <c r="B380" s="338"/>
      <c r="C380" s="339"/>
      <c r="D380" s="340"/>
      <c r="E380" s="341"/>
      <c r="F380" s="339"/>
      <c r="G380" s="340"/>
      <c r="H380" s="341"/>
      <c r="I380" s="342"/>
      <c r="J380" s="340"/>
      <c r="K380" s="326"/>
      <c r="L380" s="326"/>
      <c r="M380" s="326"/>
      <c r="N380" s="326"/>
      <c r="O380" s="364"/>
      <c r="P380" s="364"/>
    </row>
    <row r="381" spans="1:16" x14ac:dyDescent="0.25">
      <c r="A381" s="337"/>
      <c r="B381" s="338"/>
      <c r="C381" s="339"/>
      <c r="D381" s="340"/>
      <c r="E381" s="341"/>
      <c r="F381" s="339"/>
      <c r="G381" s="340"/>
      <c r="H381" s="341"/>
      <c r="I381" s="342"/>
      <c r="J381" s="340"/>
      <c r="K381" s="326"/>
      <c r="L381" s="326"/>
      <c r="M381" s="326"/>
      <c r="N381" s="326"/>
      <c r="O381" s="364"/>
      <c r="P381" s="364"/>
    </row>
    <row r="382" spans="1:16" x14ac:dyDescent="0.25">
      <c r="A382" s="337"/>
      <c r="B382" s="338"/>
      <c r="C382" s="339"/>
      <c r="D382" s="340"/>
      <c r="E382" s="341"/>
      <c r="F382" s="339"/>
      <c r="G382" s="340"/>
      <c r="H382" s="341"/>
      <c r="I382" s="342"/>
      <c r="J382" s="340"/>
      <c r="K382" s="326"/>
      <c r="L382" s="326"/>
      <c r="M382" s="326"/>
      <c r="N382" s="326"/>
      <c r="O382" s="364"/>
      <c r="P382" s="364"/>
    </row>
    <row r="383" spans="1:16" x14ac:dyDescent="0.25">
      <c r="A383" s="337"/>
      <c r="B383" s="338"/>
      <c r="C383" s="339"/>
      <c r="D383" s="340"/>
      <c r="E383" s="341"/>
      <c r="F383" s="339"/>
      <c r="G383" s="340"/>
      <c r="H383" s="341"/>
      <c r="I383" s="342"/>
      <c r="J383" s="340"/>
      <c r="K383" s="326"/>
      <c r="L383" s="326"/>
      <c r="M383" s="326"/>
      <c r="N383" s="326"/>
      <c r="O383" s="364"/>
      <c r="P383" s="364"/>
    </row>
    <row r="384" spans="1:16" x14ac:dyDescent="0.25">
      <c r="A384" s="337"/>
      <c r="B384" s="338"/>
      <c r="C384" s="339"/>
      <c r="D384" s="340"/>
      <c r="E384" s="341"/>
      <c r="F384" s="339"/>
      <c r="G384" s="340"/>
      <c r="H384" s="341"/>
      <c r="I384" s="342"/>
      <c r="J384" s="340"/>
      <c r="K384" s="326"/>
      <c r="L384" s="326"/>
      <c r="M384" s="326"/>
      <c r="N384" s="326"/>
      <c r="O384" s="364"/>
      <c r="P384" s="364"/>
    </row>
    <row r="385" spans="1:16" x14ac:dyDescent="0.25">
      <c r="A385" s="337"/>
      <c r="B385" s="338"/>
      <c r="C385" s="339"/>
      <c r="D385" s="340"/>
      <c r="E385" s="341"/>
      <c r="F385" s="339"/>
      <c r="G385" s="340"/>
      <c r="H385" s="341"/>
      <c r="I385" s="342"/>
      <c r="J385" s="340"/>
      <c r="K385" s="326"/>
      <c r="L385" s="326"/>
      <c r="M385" s="326"/>
      <c r="N385" s="326"/>
      <c r="O385" s="364"/>
      <c r="P385" s="364"/>
    </row>
    <row r="386" spans="1:16" x14ac:dyDescent="0.25">
      <c r="A386" s="337"/>
      <c r="B386" s="338"/>
      <c r="C386" s="339"/>
      <c r="D386" s="340"/>
      <c r="E386" s="341"/>
      <c r="F386" s="339"/>
      <c r="G386" s="340"/>
      <c r="H386" s="341"/>
      <c r="I386" s="342"/>
      <c r="J386" s="340"/>
      <c r="K386" s="326"/>
      <c r="L386" s="326"/>
      <c r="M386" s="326"/>
      <c r="N386" s="326"/>
      <c r="O386" s="364"/>
      <c r="P386" s="364"/>
    </row>
    <row r="387" spans="1:16" x14ac:dyDescent="0.25">
      <c r="A387" s="337"/>
      <c r="B387" s="338"/>
      <c r="C387" s="339"/>
      <c r="D387" s="340"/>
      <c r="E387" s="341"/>
      <c r="F387" s="339"/>
      <c r="G387" s="340"/>
      <c r="H387" s="341"/>
      <c r="I387" s="342"/>
      <c r="J387" s="340"/>
      <c r="K387" s="326"/>
      <c r="L387" s="326"/>
      <c r="M387" s="326"/>
      <c r="N387" s="326"/>
      <c r="O387" s="364"/>
      <c r="P387" s="364"/>
    </row>
    <row r="388" spans="1:16" x14ac:dyDescent="0.25">
      <c r="A388" s="337"/>
      <c r="B388" s="338"/>
      <c r="C388" s="339"/>
      <c r="D388" s="340"/>
      <c r="E388" s="341"/>
      <c r="F388" s="339"/>
      <c r="G388" s="340"/>
      <c r="H388" s="341"/>
      <c r="I388" s="342"/>
      <c r="J388" s="340"/>
      <c r="K388" s="326"/>
      <c r="L388" s="326"/>
      <c r="M388" s="326"/>
      <c r="N388" s="326"/>
      <c r="O388" s="364"/>
      <c r="P388" s="364"/>
    </row>
    <row r="389" spans="1:16" x14ac:dyDescent="0.25">
      <c r="A389" s="337"/>
      <c r="B389" s="338"/>
      <c r="C389" s="339"/>
      <c r="D389" s="340"/>
      <c r="E389" s="341"/>
      <c r="F389" s="339"/>
      <c r="G389" s="340"/>
      <c r="H389" s="341"/>
      <c r="I389" s="342"/>
      <c r="J389" s="340"/>
      <c r="K389" s="326"/>
      <c r="L389" s="326"/>
      <c r="M389" s="326"/>
      <c r="N389" s="326"/>
      <c r="O389" s="364"/>
      <c r="P389" s="364"/>
    </row>
    <row r="390" spans="1:16" x14ac:dyDescent="0.25">
      <c r="A390" s="337"/>
      <c r="B390" s="338"/>
      <c r="C390" s="339"/>
      <c r="D390" s="340"/>
      <c r="E390" s="341"/>
      <c r="F390" s="339"/>
      <c r="G390" s="340"/>
      <c r="H390" s="341"/>
      <c r="I390" s="342"/>
      <c r="J390" s="340"/>
      <c r="K390" s="326"/>
      <c r="L390" s="326"/>
      <c r="M390" s="326"/>
      <c r="N390" s="326"/>
      <c r="O390" s="364"/>
      <c r="P390" s="364"/>
    </row>
    <row r="391" spans="1:16" x14ac:dyDescent="0.25">
      <c r="A391" s="337"/>
      <c r="B391" s="338"/>
      <c r="C391" s="339"/>
      <c r="D391" s="340"/>
      <c r="E391" s="341"/>
      <c r="F391" s="339"/>
      <c r="G391" s="340"/>
      <c r="H391" s="341"/>
      <c r="I391" s="342"/>
      <c r="J391" s="340"/>
      <c r="K391" s="326"/>
      <c r="L391" s="326"/>
      <c r="M391" s="326"/>
      <c r="N391" s="326"/>
      <c r="O391" s="364"/>
      <c r="P391" s="364"/>
    </row>
    <row r="392" spans="1:16" x14ac:dyDescent="0.25">
      <c r="A392" s="337"/>
      <c r="B392" s="338"/>
      <c r="C392" s="339"/>
      <c r="D392" s="340"/>
      <c r="E392" s="341"/>
      <c r="F392" s="339"/>
      <c r="G392" s="340"/>
      <c r="H392" s="341"/>
      <c r="I392" s="342"/>
      <c r="J392" s="340"/>
      <c r="K392" s="326"/>
      <c r="L392" s="326"/>
      <c r="M392" s="326"/>
      <c r="N392" s="326"/>
      <c r="O392" s="364"/>
      <c r="P392" s="364"/>
    </row>
    <row r="393" spans="1:16" x14ac:dyDescent="0.25">
      <c r="A393" s="337"/>
      <c r="B393" s="338"/>
      <c r="C393" s="339"/>
      <c r="D393" s="340"/>
      <c r="E393" s="341"/>
      <c r="F393" s="339"/>
      <c r="G393" s="340"/>
      <c r="H393" s="341"/>
      <c r="I393" s="342"/>
      <c r="J393" s="340"/>
      <c r="K393" s="326"/>
      <c r="L393" s="326"/>
      <c r="M393" s="326"/>
      <c r="N393" s="326"/>
      <c r="O393" s="364"/>
      <c r="P393" s="364"/>
    </row>
    <row r="394" spans="1:16" x14ac:dyDescent="0.25">
      <c r="A394" s="337"/>
      <c r="B394" s="338"/>
      <c r="C394" s="339"/>
      <c r="D394" s="340"/>
      <c r="E394" s="341"/>
      <c r="F394" s="339"/>
      <c r="G394" s="340"/>
      <c r="H394" s="341"/>
      <c r="I394" s="342"/>
      <c r="J394" s="340"/>
      <c r="K394" s="326"/>
      <c r="L394" s="326"/>
      <c r="M394" s="326"/>
      <c r="N394" s="326"/>
      <c r="O394" s="364"/>
      <c r="P394" s="364"/>
    </row>
    <row r="395" spans="1:16" x14ac:dyDescent="0.25">
      <c r="A395" s="337"/>
      <c r="B395" s="338"/>
      <c r="C395" s="339"/>
      <c r="D395" s="340"/>
      <c r="E395" s="341"/>
      <c r="F395" s="339"/>
      <c r="G395" s="340"/>
      <c r="H395" s="341"/>
      <c r="I395" s="342"/>
      <c r="J395" s="340"/>
      <c r="K395" s="326"/>
      <c r="L395" s="326"/>
      <c r="M395" s="326"/>
      <c r="N395" s="326"/>
      <c r="O395" s="364"/>
      <c r="P395" s="364"/>
    </row>
    <row r="396" spans="1:16" x14ac:dyDescent="0.25">
      <c r="A396" s="337"/>
      <c r="B396" s="338"/>
      <c r="C396" s="339"/>
      <c r="D396" s="340"/>
      <c r="E396" s="341"/>
      <c r="F396" s="339"/>
      <c r="G396" s="340"/>
      <c r="H396" s="341"/>
      <c r="I396" s="342"/>
      <c r="J396" s="340"/>
      <c r="K396" s="326"/>
      <c r="L396" s="326"/>
      <c r="M396" s="326"/>
      <c r="N396" s="326"/>
      <c r="O396" s="364"/>
      <c r="P396" s="364"/>
    </row>
    <row r="397" spans="1:16" x14ac:dyDescent="0.25">
      <c r="A397" s="337"/>
      <c r="B397" s="338"/>
      <c r="C397" s="339"/>
      <c r="D397" s="340"/>
      <c r="E397" s="341"/>
      <c r="F397" s="339"/>
      <c r="G397" s="340"/>
      <c r="H397" s="341"/>
      <c r="I397" s="342"/>
      <c r="J397" s="340"/>
      <c r="K397" s="326"/>
      <c r="L397" s="326"/>
      <c r="M397" s="326"/>
      <c r="N397" s="326"/>
      <c r="O397" s="364"/>
      <c r="P397" s="364"/>
    </row>
    <row r="398" spans="1:16" x14ac:dyDescent="0.25">
      <c r="A398" s="337"/>
      <c r="B398" s="338"/>
      <c r="C398" s="339"/>
      <c r="D398" s="340"/>
      <c r="E398" s="341"/>
      <c r="F398" s="339"/>
      <c r="G398" s="340"/>
      <c r="H398" s="341"/>
      <c r="I398" s="342"/>
      <c r="J398" s="340"/>
      <c r="K398" s="326"/>
      <c r="L398" s="326"/>
      <c r="M398" s="326"/>
      <c r="N398" s="326"/>
      <c r="O398" s="364"/>
      <c r="P398" s="364"/>
    </row>
    <row r="399" spans="1:16" x14ac:dyDescent="0.25">
      <c r="A399" s="337"/>
      <c r="B399" s="338"/>
      <c r="C399" s="339"/>
      <c r="D399" s="340"/>
      <c r="E399" s="341"/>
      <c r="F399" s="339"/>
      <c r="G399" s="340"/>
      <c r="H399" s="341"/>
      <c r="I399" s="342"/>
      <c r="J399" s="340"/>
      <c r="K399" s="326"/>
      <c r="L399" s="326"/>
      <c r="M399" s="326"/>
      <c r="N399" s="326"/>
      <c r="O399" s="364"/>
      <c r="P399" s="364"/>
    </row>
    <row r="400" spans="1:16" x14ac:dyDescent="0.25">
      <c r="A400" s="337"/>
      <c r="B400" s="338"/>
      <c r="C400" s="339"/>
      <c r="D400" s="340"/>
      <c r="E400" s="341"/>
      <c r="F400" s="339"/>
      <c r="G400" s="340"/>
      <c r="H400" s="341"/>
      <c r="I400" s="342"/>
      <c r="J400" s="340"/>
      <c r="K400" s="326"/>
      <c r="L400" s="326"/>
      <c r="M400" s="326"/>
      <c r="N400" s="326"/>
      <c r="O400" s="364"/>
      <c r="P400" s="364"/>
    </row>
    <row r="401" spans="1:16" x14ac:dyDescent="0.25">
      <c r="A401" s="337"/>
      <c r="B401" s="338"/>
      <c r="C401" s="339"/>
      <c r="D401" s="340"/>
      <c r="E401" s="341"/>
      <c r="F401" s="339"/>
      <c r="G401" s="340"/>
      <c r="H401" s="341"/>
      <c r="I401" s="342"/>
      <c r="J401" s="340"/>
      <c r="K401" s="326"/>
      <c r="L401" s="326"/>
      <c r="M401" s="326"/>
      <c r="N401" s="326"/>
      <c r="O401" s="364"/>
      <c r="P401" s="364"/>
    </row>
    <row r="402" spans="1:16" x14ac:dyDescent="0.25">
      <c r="A402" s="337"/>
      <c r="B402" s="338"/>
      <c r="C402" s="339"/>
      <c r="D402" s="340"/>
      <c r="E402" s="341"/>
      <c r="F402" s="339"/>
      <c r="G402" s="340"/>
      <c r="H402" s="341"/>
      <c r="I402" s="342"/>
      <c r="J402" s="340"/>
      <c r="K402" s="326"/>
      <c r="L402" s="326"/>
      <c r="M402" s="326"/>
      <c r="N402" s="326"/>
      <c r="O402" s="364"/>
      <c r="P402" s="364"/>
    </row>
    <row r="403" spans="1:16" x14ac:dyDescent="0.25">
      <c r="A403" s="337"/>
      <c r="B403" s="338"/>
      <c r="C403" s="339"/>
      <c r="D403" s="340"/>
      <c r="E403" s="341"/>
      <c r="F403" s="339"/>
      <c r="G403" s="340"/>
      <c r="H403" s="341"/>
      <c r="I403" s="342"/>
      <c r="J403" s="340"/>
      <c r="K403" s="326"/>
      <c r="L403" s="326"/>
      <c r="M403" s="326"/>
      <c r="N403" s="326"/>
      <c r="O403" s="364"/>
      <c r="P403" s="364"/>
    </row>
    <row r="404" spans="1:16" x14ac:dyDescent="0.25">
      <c r="A404" s="337"/>
      <c r="B404" s="338"/>
      <c r="C404" s="339"/>
      <c r="D404" s="340"/>
      <c r="E404" s="341"/>
      <c r="F404" s="339"/>
      <c r="G404" s="340"/>
      <c r="H404" s="341"/>
      <c r="I404" s="342"/>
      <c r="J404" s="340"/>
      <c r="K404" s="326"/>
      <c r="L404" s="326"/>
      <c r="M404" s="326"/>
      <c r="N404" s="326"/>
      <c r="O404" s="364"/>
      <c r="P404" s="364"/>
    </row>
    <row r="405" spans="1:16" x14ac:dyDescent="0.25">
      <c r="A405" s="337"/>
      <c r="B405" s="338"/>
      <c r="C405" s="339"/>
      <c r="D405" s="340"/>
      <c r="E405" s="341"/>
      <c r="F405" s="339"/>
      <c r="G405" s="340"/>
      <c r="H405" s="341"/>
      <c r="I405" s="342"/>
      <c r="J405" s="340"/>
      <c r="K405" s="326"/>
      <c r="L405" s="326"/>
      <c r="M405" s="326"/>
      <c r="N405" s="326"/>
      <c r="O405" s="364"/>
      <c r="P405" s="364"/>
    </row>
    <row r="406" spans="1:16" x14ac:dyDescent="0.25">
      <c r="A406" s="337"/>
      <c r="B406" s="338"/>
      <c r="C406" s="339"/>
      <c r="D406" s="340"/>
      <c r="E406" s="341"/>
      <c r="F406" s="339"/>
      <c r="G406" s="340"/>
      <c r="H406" s="341"/>
      <c r="I406" s="342"/>
      <c r="J406" s="340"/>
      <c r="K406" s="326"/>
      <c r="L406" s="326"/>
      <c r="M406" s="326"/>
      <c r="N406" s="326"/>
      <c r="O406" s="364"/>
      <c r="P406" s="364"/>
    </row>
    <row r="407" spans="1:16" x14ac:dyDescent="0.25">
      <c r="A407" s="337"/>
      <c r="B407" s="338"/>
      <c r="C407" s="339"/>
      <c r="D407" s="340"/>
      <c r="E407" s="341"/>
      <c r="F407" s="339"/>
      <c r="G407" s="340"/>
      <c r="H407" s="341"/>
      <c r="I407" s="342"/>
      <c r="J407" s="340"/>
      <c r="K407" s="326"/>
      <c r="L407" s="326"/>
      <c r="M407" s="326"/>
      <c r="N407" s="326"/>
      <c r="O407" s="364"/>
      <c r="P407" s="364"/>
    </row>
    <row r="408" spans="1:16" x14ac:dyDescent="0.25">
      <c r="A408" s="337"/>
      <c r="B408" s="338"/>
      <c r="C408" s="339"/>
      <c r="D408" s="340"/>
      <c r="E408" s="341"/>
      <c r="F408" s="339"/>
      <c r="G408" s="340"/>
      <c r="H408" s="341"/>
      <c r="I408" s="342"/>
      <c r="J408" s="340"/>
      <c r="K408" s="326"/>
      <c r="L408" s="326"/>
      <c r="M408" s="326"/>
      <c r="N408" s="326"/>
      <c r="O408" s="364"/>
      <c r="P408" s="364"/>
    </row>
    <row r="409" spans="1:16" x14ac:dyDescent="0.25">
      <c r="A409" s="337"/>
      <c r="B409" s="338"/>
      <c r="C409" s="339"/>
      <c r="D409" s="340"/>
      <c r="E409" s="341"/>
      <c r="F409" s="339"/>
      <c r="G409" s="340"/>
      <c r="H409" s="341"/>
      <c r="I409" s="342"/>
      <c r="J409" s="340"/>
      <c r="K409" s="326"/>
      <c r="L409" s="326"/>
      <c r="M409" s="326"/>
      <c r="N409" s="326"/>
      <c r="O409" s="364"/>
      <c r="P409" s="364"/>
    </row>
    <row r="410" spans="1:16" x14ac:dyDescent="0.25">
      <c r="A410" s="337"/>
      <c r="B410" s="338"/>
      <c r="C410" s="339"/>
      <c r="D410" s="340"/>
      <c r="E410" s="341"/>
      <c r="F410" s="339"/>
      <c r="G410" s="340"/>
      <c r="H410" s="341"/>
      <c r="I410" s="342"/>
      <c r="J410" s="340"/>
      <c r="K410" s="326"/>
      <c r="L410" s="326"/>
      <c r="M410" s="326"/>
      <c r="N410" s="326"/>
      <c r="O410" s="364"/>
      <c r="P410" s="364"/>
    </row>
    <row r="411" spans="1:16" x14ac:dyDescent="0.25">
      <c r="A411" s="337"/>
      <c r="B411" s="338"/>
      <c r="C411" s="339"/>
      <c r="D411" s="340"/>
      <c r="E411" s="341"/>
      <c r="F411" s="339"/>
      <c r="G411" s="340"/>
      <c r="H411" s="341"/>
      <c r="I411" s="342"/>
      <c r="J411" s="340"/>
      <c r="K411" s="326"/>
      <c r="L411" s="326"/>
      <c r="M411" s="326"/>
      <c r="N411" s="326"/>
      <c r="O411" s="364"/>
      <c r="P411" s="364"/>
    </row>
    <row r="412" spans="1:16" x14ac:dyDescent="0.25">
      <c r="A412" s="337"/>
      <c r="B412" s="338"/>
      <c r="C412" s="339"/>
      <c r="D412" s="340"/>
      <c r="E412" s="341"/>
      <c r="F412" s="339"/>
      <c r="G412" s="340"/>
      <c r="H412" s="341"/>
      <c r="I412" s="342"/>
      <c r="J412" s="340"/>
      <c r="K412" s="326"/>
      <c r="L412" s="326"/>
      <c r="M412" s="326"/>
      <c r="N412" s="326"/>
      <c r="O412" s="364"/>
      <c r="P412" s="364"/>
    </row>
    <row r="413" spans="1:16" x14ac:dyDescent="0.25">
      <c r="A413" s="337"/>
      <c r="B413" s="338"/>
      <c r="C413" s="339"/>
      <c r="D413" s="340"/>
      <c r="E413" s="341"/>
      <c r="F413" s="339"/>
      <c r="G413" s="340"/>
      <c r="H413" s="341"/>
      <c r="I413" s="342"/>
      <c r="J413" s="340"/>
      <c r="K413" s="326"/>
      <c r="L413" s="326"/>
      <c r="M413" s="326"/>
      <c r="N413" s="326"/>
      <c r="O413" s="364"/>
      <c r="P413" s="364"/>
    </row>
    <row r="414" spans="1:16" x14ac:dyDescent="0.25">
      <c r="A414" s="337"/>
      <c r="B414" s="338"/>
      <c r="C414" s="339"/>
      <c r="D414" s="340"/>
      <c r="E414" s="341"/>
      <c r="F414" s="339"/>
      <c r="G414" s="340"/>
      <c r="H414" s="341"/>
      <c r="I414" s="342"/>
      <c r="J414" s="340"/>
      <c r="K414" s="326"/>
      <c r="L414" s="326"/>
      <c r="M414" s="326"/>
      <c r="N414" s="326"/>
      <c r="O414" s="364"/>
      <c r="P414" s="364"/>
    </row>
    <row r="415" spans="1:16" x14ac:dyDescent="0.25">
      <c r="A415" s="337"/>
      <c r="B415" s="338"/>
      <c r="C415" s="339"/>
      <c r="D415" s="340"/>
      <c r="E415" s="341"/>
      <c r="F415" s="339"/>
      <c r="G415" s="340"/>
      <c r="H415" s="341"/>
      <c r="I415" s="342"/>
      <c r="J415" s="340"/>
      <c r="K415" s="326"/>
      <c r="L415" s="326"/>
      <c r="M415" s="326"/>
      <c r="N415" s="326"/>
      <c r="O415" s="364"/>
      <c r="P415" s="364"/>
    </row>
    <row r="416" spans="1:16" x14ac:dyDescent="0.25">
      <c r="A416" s="337"/>
      <c r="B416" s="338"/>
      <c r="C416" s="339"/>
      <c r="D416" s="340"/>
      <c r="E416" s="341"/>
      <c r="F416" s="339"/>
      <c r="G416" s="340"/>
      <c r="H416" s="341"/>
      <c r="I416" s="342"/>
      <c r="J416" s="340"/>
      <c r="K416" s="326"/>
      <c r="L416" s="326"/>
      <c r="M416" s="326"/>
      <c r="N416" s="326"/>
      <c r="O416" s="364"/>
      <c r="P416" s="364"/>
    </row>
    <row r="417" spans="1:16" x14ac:dyDescent="0.25">
      <c r="A417" s="337"/>
      <c r="B417" s="338"/>
      <c r="C417" s="339"/>
      <c r="D417" s="340"/>
      <c r="E417" s="341"/>
      <c r="F417" s="339"/>
      <c r="G417" s="340"/>
      <c r="H417" s="341"/>
      <c r="I417" s="342"/>
      <c r="J417" s="340"/>
      <c r="K417" s="326"/>
      <c r="L417" s="326"/>
      <c r="M417" s="326"/>
      <c r="N417" s="326"/>
      <c r="O417" s="364"/>
      <c r="P417" s="364"/>
    </row>
    <row r="418" spans="1:16" x14ac:dyDescent="0.25">
      <c r="A418" s="337"/>
      <c r="B418" s="338"/>
      <c r="C418" s="339"/>
      <c r="D418" s="340"/>
      <c r="E418" s="341"/>
      <c r="F418" s="339"/>
      <c r="G418" s="340"/>
      <c r="H418" s="341"/>
      <c r="I418" s="342"/>
      <c r="J418" s="340"/>
      <c r="K418" s="326"/>
      <c r="L418" s="326"/>
      <c r="M418" s="326"/>
      <c r="N418" s="326"/>
      <c r="O418" s="364"/>
      <c r="P418" s="364"/>
    </row>
    <row r="419" spans="1:16" x14ac:dyDescent="0.25">
      <c r="A419" s="337"/>
      <c r="B419" s="338"/>
      <c r="C419" s="339"/>
      <c r="D419" s="340"/>
      <c r="E419" s="341"/>
      <c r="F419" s="339"/>
      <c r="G419" s="340"/>
      <c r="H419" s="341"/>
      <c r="I419" s="342"/>
      <c r="J419" s="340"/>
      <c r="K419" s="326"/>
      <c r="L419" s="326"/>
      <c r="M419" s="326"/>
      <c r="N419" s="326"/>
      <c r="O419" s="364"/>
      <c r="P419" s="364"/>
    </row>
    <row r="420" spans="1:16" x14ac:dyDescent="0.25">
      <c r="A420" s="337"/>
      <c r="B420" s="338"/>
      <c r="C420" s="339"/>
      <c r="D420" s="340"/>
      <c r="E420" s="341"/>
      <c r="F420" s="339"/>
      <c r="G420" s="340"/>
      <c r="H420" s="341"/>
      <c r="I420" s="342"/>
      <c r="J420" s="340"/>
      <c r="K420" s="326"/>
      <c r="L420" s="326"/>
      <c r="M420" s="326"/>
      <c r="N420" s="326"/>
      <c r="O420" s="364"/>
      <c r="P420" s="364"/>
    </row>
    <row r="421" spans="1:16" x14ac:dyDescent="0.25">
      <c r="A421" s="337"/>
      <c r="B421" s="338"/>
      <c r="C421" s="339"/>
      <c r="D421" s="340"/>
      <c r="E421" s="341"/>
      <c r="F421" s="339"/>
      <c r="G421" s="340"/>
      <c r="H421" s="341"/>
      <c r="I421" s="342"/>
      <c r="J421" s="340"/>
      <c r="K421" s="326"/>
      <c r="L421" s="326"/>
      <c r="M421" s="326"/>
      <c r="N421" s="326"/>
      <c r="O421" s="364"/>
      <c r="P421" s="364"/>
    </row>
    <row r="422" spans="1:16" x14ac:dyDescent="0.25">
      <c r="A422" s="337"/>
      <c r="B422" s="338"/>
      <c r="C422" s="339"/>
      <c r="D422" s="340"/>
      <c r="E422" s="341"/>
      <c r="F422" s="339"/>
      <c r="G422" s="340"/>
      <c r="H422" s="341"/>
      <c r="I422" s="342"/>
      <c r="J422" s="340"/>
      <c r="K422" s="326"/>
      <c r="L422" s="326"/>
      <c r="M422" s="326"/>
      <c r="N422" s="326"/>
      <c r="O422" s="364"/>
      <c r="P422" s="364"/>
    </row>
    <row r="423" spans="1:16" x14ac:dyDescent="0.25">
      <c r="A423" s="337"/>
      <c r="B423" s="338"/>
      <c r="C423" s="339"/>
      <c r="D423" s="340"/>
      <c r="E423" s="341"/>
      <c r="F423" s="339"/>
      <c r="G423" s="340"/>
      <c r="H423" s="341"/>
      <c r="I423" s="342"/>
      <c r="J423" s="340"/>
      <c r="K423" s="326"/>
      <c r="L423" s="326"/>
      <c r="M423" s="326"/>
      <c r="N423" s="326"/>
      <c r="O423" s="364"/>
      <c r="P423" s="364"/>
    </row>
    <row r="424" spans="1:16" x14ac:dyDescent="0.25">
      <c r="A424" s="337"/>
      <c r="B424" s="338"/>
      <c r="C424" s="339"/>
      <c r="D424" s="340"/>
      <c r="E424" s="341"/>
      <c r="F424" s="339"/>
      <c r="G424" s="340"/>
      <c r="H424" s="341"/>
      <c r="I424" s="342"/>
      <c r="J424" s="340"/>
      <c r="K424" s="326"/>
      <c r="L424" s="326"/>
      <c r="M424" s="326"/>
      <c r="N424" s="326"/>
      <c r="O424" s="364"/>
      <c r="P424" s="364"/>
    </row>
    <row r="425" spans="1:16" x14ac:dyDescent="0.25">
      <c r="A425" s="337"/>
      <c r="B425" s="338"/>
      <c r="C425" s="339"/>
      <c r="D425" s="340"/>
      <c r="E425" s="341"/>
      <c r="F425" s="339"/>
      <c r="G425" s="340"/>
      <c r="H425" s="341"/>
      <c r="I425" s="342"/>
      <c r="J425" s="340"/>
      <c r="K425" s="326"/>
      <c r="L425" s="326"/>
      <c r="M425" s="326"/>
      <c r="N425" s="326"/>
      <c r="O425" s="364"/>
      <c r="P425" s="364"/>
    </row>
    <row r="426" spans="1:16" x14ac:dyDescent="0.25">
      <c r="A426" s="337"/>
      <c r="B426" s="338"/>
      <c r="C426" s="339"/>
      <c r="D426" s="340"/>
      <c r="E426" s="341"/>
      <c r="F426" s="339"/>
      <c r="G426" s="340"/>
      <c r="H426" s="341"/>
      <c r="I426" s="342"/>
      <c r="J426" s="340"/>
      <c r="K426" s="326"/>
      <c r="L426" s="326"/>
      <c r="M426" s="326"/>
      <c r="N426" s="326"/>
      <c r="O426" s="364"/>
      <c r="P426" s="364"/>
    </row>
    <row r="427" spans="1:16" x14ac:dyDescent="0.25">
      <c r="A427" s="337"/>
      <c r="B427" s="338"/>
      <c r="C427" s="339"/>
      <c r="D427" s="340"/>
      <c r="E427" s="341"/>
      <c r="F427" s="339"/>
      <c r="G427" s="340"/>
      <c r="H427" s="341"/>
      <c r="I427" s="342"/>
      <c r="J427" s="340"/>
      <c r="K427" s="326"/>
      <c r="L427" s="326"/>
      <c r="M427" s="326"/>
      <c r="N427" s="326"/>
      <c r="O427" s="364"/>
      <c r="P427" s="364"/>
    </row>
    <row r="428" spans="1:16" x14ac:dyDescent="0.25">
      <c r="A428" s="337"/>
      <c r="B428" s="338"/>
      <c r="C428" s="339"/>
      <c r="D428" s="340"/>
      <c r="E428" s="341"/>
      <c r="F428" s="339"/>
      <c r="G428" s="340"/>
      <c r="H428" s="341"/>
      <c r="I428" s="342"/>
      <c r="J428" s="340"/>
      <c r="K428" s="326"/>
      <c r="L428" s="326"/>
      <c r="M428" s="326"/>
      <c r="N428" s="326"/>
      <c r="O428" s="364"/>
      <c r="P428" s="364"/>
    </row>
    <row r="429" spans="1:16" x14ac:dyDescent="0.25">
      <c r="A429" s="337"/>
      <c r="B429" s="338"/>
      <c r="C429" s="339"/>
      <c r="D429" s="340"/>
      <c r="E429" s="341"/>
      <c r="F429" s="339"/>
      <c r="G429" s="340"/>
      <c r="H429" s="341"/>
      <c r="I429" s="342"/>
      <c r="J429" s="340"/>
      <c r="K429" s="326"/>
      <c r="L429" s="326"/>
      <c r="M429" s="326"/>
      <c r="N429" s="326"/>
      <c r="O429" s="364"/>
      <c r="P429" s="364"/>
    </row>
    <row r="430" spans="1:16" x14ac:dyDescent="0.25">
      <c r="A430" s="337"/>
      <c r="B430" s="338"/>
      <c r="C430" s="339"/>
      <c r="D430" s="340"/>
      <c r="E430" s="341"/>
      <c r="F430" s="339"/>
      <c r="G430" s="340"/>
      <c r="H430" s="341"/>
      <c r="I430" s="342"/>
      <c r="J430" s="340"/>
      <c r="K430" s="326"/>
      <c r="L430" s="326"/>
      <c r="M430" s="326"/>
      <c r="N430" s="326"/>
      <c r="O430" s="364"/>
      <c r="P430" s="364"/>
    </row>
    <row r="431" spans="1:16" x14ac:dyDescent="0.25">
      <c r="A431" s="337"/>
      <c r="B431" s="338"/>
      <c r="C431" s="339"/>
      <c r="D431" s="340"/>
      <c r="E431" s="341"/>
      <c r="F431" s="339"/>
      <c r="G431" s="340"/>
      <c r="H431" s="341"/>
      <c r="I431" s="342"/>
      <c r="J431" s="340"/>
      <c r="K431" s="326"/>
      <c r="L431" s="326"/>
      <c r="M431" s="326"/>
      <c r="N431" s="326"/>
      <c r="O431" s="364"/>
      <c r="P431" s="364"/>
    </row>
    <row r="432" spans="1:16" x14ac:dyDescent="0.25">
      <c r="A432" s="337"/>
      <c r="B432" s="338"/>
      <c r="C432" s="339"/>
      <c r="D432" s="340"/>
      <c r="E432" s="341"/>
      <c r="F432" s="339"/>
      <c r="G432" s="340"/>
      <c r="H432" s="341"/>
      <c r="I432" s="342"/>
      <c r="J432" s="340"/>
      <c r="K432" s="326"/>
      <c r="L432" s="326"/>
      <c r="M432" s="326"/>
      <c r="N432" s="326"/>
      <c r="O432" s="364"/>
      <c r="P432" s="364"/>
    </row>
    <row r="433" spans="1:16" x14ac:dyDescent="0.25">
      <c r="A433" s="337"/>
      <c r="B433" s="338"/>
      <c r="C433" s="339"/>
      <c r="D433" s="340"/>
      <c r="E433" s="341"/>
      <c r="F433" s="339"/>
      <c r="G433" s="340"/>
      <c r="H433" s="341"/>
      <c r="I433" s="342"/>
      <c r="J433" s="340"/>
      <c r="K433" s="326"/>
      <c r="L433" s="326"/>
      <c r="M433" s="326"/>
      <c r="N433" s="326"/>
      <c r="O433" s="364"/>
      <c r="P433" s="364"/>
    </row>
    <row r="434" spans="1:16" x14ac:dyDescent="0.25">
      <c r="A434" s="337"/>
      <c r="B434" s="338"/>
      <c r="C434" s="339"/>
      <c r="D434" s="340"/>
      <c r="E434" s="341"/>
      <c r="F434" s="339"/>
      <c r="G434" s="340"/>
      <c r="H434" s="341"/>
      <c r="I434" s="342"/>
      <c r="J434" s="340"/>
      <c r="K434" s="326"/>
      <c r="L434" s="326"/>
      <c r="M434" s="326"/>
      <c r="N434" s="326"/>
      <c r="O434" s="364"/>
      <c r="P434" s="364"/>
    </row>
    <row r="435" spans="1:16" x14ac:dyDescent="0.25">
      <c r="A435" s="337"/>
      <c r="B435" s="338"/>
      <c r="C435" s="339"/>
      <c r="D435" s="340"/>
      <c r="E435" s="341"/>
      <c r="F435" s="339"/>
      <c r="G435" s="340"/>
      <c r="H435" s="341"/>
      <c r="I435" s="342"/>
      <c r="J435" s="340"/>
      <c r="K435" s="326"/>
      <c r="L435" s="326"/>
      <c r="M435" s="326"/>
      <c r="N435" s="326"/>
      <c r="O435" s="364"/>
      <c r="P435" s="364"/>
    </row>
    <row r="436" spans="1:16" x14ac:dyDescent="0.25">
      <c r="A436" s="337"/>
      <c r="B436" s="338"/>
      <c r="C436" s="339"/>
      <c r="D436" s="340"/>
      <c r="E436" s="341"/>
      <c r="F436" s="339"/>
      <c r="G436" s="340"/>
      <c r="H436" s="341"/>
      <c r="I436" s="342"/>
      <c r="J436" s="340"/>
      <c r="K436" s="326"/>
      <c r="L436" s="326"/>
      <c r="M436" s="326"/>
      <c r="N436" s="326"/>
      <c r="O436" s="364"/>
      <c r="P436" s="364"/>
    </row>
    <row r="437" spans="1:16" x14ac:dyDescent="0.25">
      <c r="A437" s="337"/>
      <c r="B437" s="338"/>
      <c r="C437" s="339"/>
      <c r="D437" s="340"/>
      <c r="E437" s="341"/>
      <c r="F437" s="339"/>
      <c r="G437" s="340"/>
      <c r="H437" s="341"/>
      <c r="I437" s="342"/>
      <c r="J437" s="340"/>
      <c r="K437" s="326"/>
      <c r="L437" s="326"/>
      <c r="M437" s="326"/>
      <c r="N437" s="326"/>
      <c r="O437" s="364"/>
      <c r="P437" s="364"/>
    </row>
    <row r="438" spans="1:16" x14ac:dyDescent="0.25">
      <c r="A438" s="337"/>
      <c r="B438" s="338"/>
      <c r="C438" s="339"/>
      <c r="D438" s="340"/>
      <c r="E438" s="341"/>
      <c r="F438" s="339"/>
      <c r="G438" s="340"/>
      <c r="H438" s="341"/>
      <c r="I438" s="342"/>
      <c r="J438" s="340"/>
      <c r="K438" s="326"/>
      <c r="L438" s="326"/>
      <c r="M438" s="326"/>
      <c r="N438" s="326"/>
      <c r="O438" s="364"/>
      <c r="P438" s="364"/>
    </row>
    <row r="439" spans="1:16" x14ac:dyDescent="0.25">
      <c r="A439" s="337"/>
      <c r="B439" s="338"/>
      <c r="C439" s="339"/>
      <c r="D439" s="340"/>
      <c r="E439" s="341"/>
      <c r="F439" s="339"/>
      <c r="G439" s="340"/>
      <c r="H439" s="341"/>
      <c r="I439" s="342"/>
      <c r="J439" s="340"/>
      <c r="K439" s="326"/>
      <c r="L439" s="326"/>
      <c r="M439" s="326"/>
      <c r="N439" s="326"/>
      <c r="O439" s="364"/>
      <c r="P439" s="364"/>
    </row>
    <row r="440" spans="1:16" x14ac:dyDescent="0.25">
      <c r="A440" s="337"/>
      <c r="B440" s="338"/>
      <c r="C440" s="339"/>
      <c r="D440" s="340"/>
      <c r="E440" s="341"/>
      <c r="F440" s="339"/>
      <c r="G440" s="340"/>
      <c r="H440" s="341"/>
      <c r="I440" s="342"/>
      <c r="J440" s="340"/>
      <c r="K440" s="326"/>
      <c r="L440" s="326"/>
      <c r="M440" s="326"/>
      <c r="N440" s="326"/>
      <c r="O440" s="364"/>
      <c r="P440" s="364"/>
    </row>
    <row r="441" spans="1:16" x14ac:dyDescent="0.25">
      <c r="A441" s="337"/>
      <c r="B441" s="338"/>
      <c r="C441" s="339"/>
      <c r="D441" s="340"/>
      <c r="E441" s="341"/>
      <c r="F441" s="339"/>
      <c r="G441" s="340"/>
      <c r="H441" s="341"/>
      <c r="I441" s="342"/>
      <c r="J441" s="340"/>
      <c r="K441" s="326"/>
      <c r="L441" s="326"/>
      <c r="M441" s="326"/>
      <c r="N441" s="326"/>
      <c r="O441" s="364"/>
      <c r="P441" s="364"/>
    </row>
    <row r="442" spans="1:16" x14ac:dyDescent="0.25">
      <c r="A442" s="337"/>
      <c r="B442" s="338"/>
      <c r="C442" s="339"/>
      <c r="D442" s="340"/>
      <c r="E442" s="341"/>
      <c r="F442" s="339"/>
      <c r="G442" s="340"/>
      <c r="H442" s="341"/>
      <c r="I442" s="342"/>
      <c r="J442" s="340"/>
      <c r="K442" s="326"/>
      <c r="L442" s="326"/>
      <c r="M442" s="326"/>
      <c r="N442" s="326"/>
      <c r="O442" s="364"/>
      <c r="P442" s="364"/>
    </row>
    <row r="443" spans="1:16" x14ac:dyDescent="0.25">
      <c r="A443" s="337"/>
      <c r="B443" s="338"/>
      <c r="C443" s="339"/>
      <c r="D443" s="340"/>
      <c r="E443" s="341"/>
      <c r="F443" s="339"/>
      <c r="G443" s="340"/>
      <c r="H443" s="341"/>
      <c r="I443" s="342"/>
      <c r="J443" s="340"/>
      <c r="K443" s="326"/>
      <c r="L443" s="326"/>
      <c r="M443" s="326"/>
      <c r="N443" s="326"/>
      <c r="O443" s="364"/>
      <c r="P443" s="364"/>
    </row>
    <row r="444" spans="1:16" x14ac:dyDescent="0.25">
      <c r="A444" s="337"/>
      <c r="B444" s="338"/>
      <c r="C444" s="339"/>
      <c r="D444" s="340"/>
      <c r="E444" s="341"/>
      <c r="F444" s="339"/>
      <c r="G444" s="340"/>
      <c r="H444" s="341"/>
      <c r="I444" s="342"/>
      <c r="J444" s="340"/>
      <c r="K444" s="326"/>
      <c r="L444" s="326"/>
      <c r="M444" s="326"/>
      <c r="N444" s="326"/>
      <c r="O444" s="364"/>
      <c r="P444" s="364"/>
    </row>
    <row r="445" spans="1:16" x14ac:dyDescent="0.25">
      <c r="A445" s="337"/>
      <c r="B445" s="338"/>
      <c r="C445" s="339"/>
      <c r="D445" s="340"/>
      <c r="E445" s="341"/>
      <c r="F445" s="339"/>
      <c r="G445" s="340"/>
      <c r="H445" s="341"/>
      <c r="I445" s="342"/>
      <c r="J445" s="340"/>
      <c r="K445" s="326"/>
      <c r="L445" s="326"/>
      <c r="M445" s="326"/>
      <c r="N445" s="326"/>
      <c r="O445" s="364"/>
      <c r="P445" s="364"/>
    </row>
    <row r="446" spans="1:16" x14ac:dyDescent="0.25">
      <c r="A446" s="337"/>
      <c r="B446" s="338"/>
      <c r="C446" s="339"/>
      <c r="D446" s="340"/>
      <c r="E446" s="341"/>
      <c r="F446" s="339"/>
      <c r="G446" s="340"/>
      <c r="H446" s="341"/>
      <c r="I446" s="342"/>
      <c r="J446" s="340"/>
      <c r="K446" s="326"/>
      <c r="L446" s="326"/>
      <c r="M446" s="326"/>
      <c r="N446" s="326"/>
      <c r="O446" s="364"/>
      <c r="P446" s="364"/>
    </row>
    <row r="447" spans="1:16" x14ac:dyDescent="0.25">
      <c r="A447" s="337"/>
      <c r="B447" s="338"/>
      <c r="C447" s="339"/>
      <c r="D447" s="340"/>
      <c r="E447" s="341"/>
      <c r="F447" s="339"/>
      <c r="G447" s="340"/>
      <c r="H447" s="341"/>
      <c r="I447" s="342"/>
      <c r="J447" s="340"/>
      <c r="K447" s="326"/>
      <c r="L447" s="326"/>
      <c r="M447" s="326"/>
      <c r="N447" s="326"/>
      <c r="O447" s="364"/>
      <c r="P447" s="364"/>
    </row>
    <row r="448" spans="1:16" x14ac:dyDescent="0.25">
      <c r="A448" s="337"/>
      <c r="B448" s="338"/>
      <c r="C448" s="339"/>
      <c r="D448" s="340"/>
      <c r="E448" s="341"/>
      <c r="F448" s="339"/>
      <c r="G448" s="340"/>
      <c r="H448" s="341"/>
      <c r="I448" s="342"/>
      <c r="J448" s="340"/>
      <c r="K448" s="326"/>
      <c r="L448" s="326"/>
      <c r="M448" s="326"/>
      <c r="N448" s="326"/>
      <c r="O448" s="364"/>
      <c r="P448" s="364"/>
    </row>
    <row r="449" spans="1:16" x14ac:dyDescent="0.25">
      <c r="A449" s="337"/>
      <c r="B449" s="338"/>
      <c r="C449" s="339"/>
      <c r="D449" s="340"/>
      <c r="E449" s="341"/>
      <c r="F449" s="339"/>
      <c r="G449" s="340"/>
      <c r="H449" s="341"/>
      <c r="I449" s="342"/>
      <c r="J449" s="340"/>
      <c r="K449" s="326"/>
      <c r="L449" s="326"/>
      <c r="M449" s="326"/>
      <c r="N449" s="326"/>
      <c r="O449" s="364"/>
      <c r="P449" s="364"/>
    </row>
    <row r="450" spans="1:16" x14ac:dyDescent="0.25">
      <c r="A450" s="337"/>
      <c r="B450" s="338"/>
      <c r="C450" s="339"/>
      <c r="D450" s="340"/>
      <c r="E450" s="341"/>
      <c r="F450" s="339"/>
      <c r="G450" s="340"/>
      <c r="H450" s="341"/>
      <c r="I450" s="342"/>
      <c r="J450" s="340"/>
      <c r="K450" s="326"/>
      <c r="L450" s="326"/>
      <c r="M450" s="326"/>
      <c r="N450" s="326"/>
      <c r="O450" s="364"/>
      <c r="P450" s="364"/>
    </row>
    <row r="451" spans="1:16" x14ac:dyDescent="0.25">
      <c r="A451" s="337"/>
      <c r="B451" s="338"/>
      <c r="C451" s="339"/>
      <c r="D451" s="340"/>
      <c r="E451" s="341"/>
      <c r="F451" s="339"/>
      <c r="G451" s="340"/>
      <c r="H451" s="341"/>
      <c r="I451" s="342"/>
      <c r="J451" s="340"/>
      <c r="K451" s="326"/>
      <c r="L451" s="326"/>
      <c r="M451" s="326"/>
      <c r="N451" s="326"/>
      <c r="O451" s="364"/>
      <c r="P451" s="364"/>
    </row>
    <row r="452" spans="1:16" x14ac:dyDescent="0.25">
      <c r="A452" s="337"/>
      <c r="B452" s="338"/>
      <c r="C452" s="339"/>
      <c r="D452" s="340"/>
      <c r="E452" s="341"/>
      <c r="F452" s="339"/>
      <c r="G452" s="340"/>
      <c r="H452" s="341"/>
      <c r="I452" s="342"/>
      <c r="J452" s="340"/>
      <c r="K452" s="326"/>
      <c r="L452" s="326"/>
      <c r="M452" s="326"/>
      <c r="N452" s="326"/>
      <c r="O452" s="364"/>
      <c r="P452" s="364"/>
    </row>
    <row r="453" spans="1:16" x14ac:dyDescent="0.25">
      <c r="A453" s="337"/>
      <c r="B453" s="338"/>
      <c r="C453" s="339"/>
      <c r="D453" s="340"/>
      <c r="E453" s="341"/>
      <c r="F453" s="339"/>
      <c r="G453" s="340"/>
      <c r="H453" s="341"/>
      <c r="I453" s="342"/>
      <c r="J453" s="340"/>
      <c r="K453" s="326"/>
      <c r="L453" s="326"/>
      <c r="M453" s="326"/>
      <c r="N453" s="326"/>
      <c r="O453" s="364"/>
      <c r="P453" s="364"/>
    </row>
    <row r="454" spans="1:16" x14ac:dyDescent="0.25">
      <c r="A454" s="337"/>
      <c r="B454" s="338"/>
      <c r="C454" s="339"/>
      <c r="D454" s="340"/>
      <c r="E454" s="341"/>
      <c r="F454" s="339"/>
      <c r="G454" s="340"/>
      <c r="H454" s="341"/>
      <c r="I454" s="342"/>
      <c r="J454" s="340"/>
      <c r="K454" s="326"/>
      <c r="L454" s="326"/>
      <c r="M454" s="326"/>
      <c r="N454" s="326"/>
      <c r="O454" s="364"/>
      <c r="P454" s="364"/>
    </row>
    <row r="455" spans="1:16" x14ac:dyDescent="0.25">
      <c r="A455" s="337"/>
      <c r="B455" s="338"/>
      <c r="C455" s="339"/>
      <c r="D455" s="340"/>
      <c r="E455" s="341"/>
      <c r="F455" s="339"/>
      <c r="G455" s="340"/>
      <c r="H455" s="341"/>
      <c r="I455" s="342"/>
      <c r="J455" s="340"/>
      <c r="K455" s="326"/>
      <c r="L455" s="326"/>
      <c r="M455" s="326"/>
      <c r="N455" s="326"/>
      <c r="O455" s="364"/>
      <c r="P455" s="364"/>
    </row>
    <row r="456" spans="1:16" x14ac:dyDescent="0.25">
      <c r="A456" s="337"/>
      <c r="B456" s="338"/>
      <c r="C456" s="339"/>
      <c r="D456" s="340"/>
      <c r="E456" s="341"/>
      <c r="F456" s="339"/>
      <c r="G456" s="340"/>
      <c r="H456" s="341"/>
      <c r="I456" s="342"/>
      <c r="J456" s="340"/>
      <c r="K456" s="326"/>
      <c r="L456" s="326"/>
      <c r="M456" s="326"/>
      <c r="N456" s="326"/>
      <c r="O456" s="364"/>
      <c r="P456" s="364"/>
    </row>
    <row r="457" spans="1:16" x14ac:dyDescent="0.25">
      <c r="A457" s="337"/>
      <c r="B457" s="338"/>
      <c r="C457" s="339"/>
      <c r="D457" s="340"/>
      <c r="E457" s="341"/>
      <c r="F457" s="339"/>
      <c r="G457" s="340"/>
      <c r="H457" s="341"/>
      <c r="I457" s="342"/>
      <c r="J457" s="340"/>
      <c r="K457" s="326"/>
      <c r="L457" s="326"/>
      <c r="M457" s="326"/>
      <c r="N457" s="326"/>
      <c r="O457" s="364"/>
      <c r="P457" s="364"/>
    </row>
    <row r="458" spans="1:16" x14ac:dyDescent="0.25">
      <c r="A458" s="337"/>
      <c r="B458" s="338"/>
      <c r="C458" s="339"/>
      <c r="D458" s="340"/>
      <c r="E458" s="341"/>
      <c r="F458" s="339"/>
      <c r="G458" s="340"/>
      <c r="H458" s="341"/>
      <c r="I458" s="342"/>
      <c r="J458" s="340"/>
      <c r="K458" s="326"/>
      <c r="L458" s="326"/>
      <c r="M458" s="326"/>
      <c r="N458" s="326"/>
      <c r="O458" s="364"/>
      <c r="P458" s="364"/>
    </row>
    <row r="459" spans="1:16" x14ac:dyDescent="0.25">
      <c r="A459" s="337"/>
      <c r="B459" s="338"/>
      <c r="C459" s="339"/>
      <c r="D459" s="340"/>
      <c r="E459" s="341"/>
      <c r="F459" s="339"/>
      <c r="G459" s="340"/>
      <c r="H459" s="341"/>
      <c r="I459" s="342"/>
      <c r="J459" s="340"/>
      <c r="K459" s="326"/>
      <c r="L459" s="326"/>
      <c r="M459" s="326"/>
      <c r="N459" s="326"/>
      <c r="O459" s="364"/>
      <c r="P459" s="364"/>
    </row>
    <row r="460" spans="1:16" x14ac:dyDescent="0.25">
      <c r="A460" s="337"/>
      <c r="B460" s="338"/>
      <c r="C460" s="339"/>
      <c r="D460" s="340"/>
      <c r="E460" s="341"/>
      <c r="F460" s="339"/>
      <c r="G460" s="340"/>
      <c r="H460" s="341"/>
      <c r="I460" s="342"/>
      <c r="J460" s="340"/>
      <c r="K460" s="326"/>
      <c r="L460" s="326"/>
      <c r="M460" s="326"/>
      <c r="N460" s="326"/>
      <c r="O460" s="364"/>
      <c r="P460" s="364"/>
    </row>
    <row r="461" spans="1:16" x14ac:dyDescent="0.25">
      <c r="A461" s="337"/>
      <c r="B461" s="338"/>
      <c r="C461" s="339"/>
      <c r="D461" s="340"/>
      <c r="E461" s="341"/>
      <c r="F461" s="339"/>
      <c r="G461" s="340"/>
      <c r="H461" s="341"/>
      <c r="I461" s="342"/>
      <c r="J461" s="340"/>
      <c r="K461" s="326"/>
      <c r="L461" s="326"/>
      <c r="M461" s="326"/>
      <c r="N461" s="326"/>
      <c r="O461" s="364"/>
      <c r="P461" s="364"/>
    </row>
    <row r="462" spans="1:16" x14ac:dyDescent="0.25">
      <c r="A462" s="337"/>
      <c r="B462" s="338"/>
      <c r="C462" s="339"/>
      <c r="D462" s="340"/>
      <c r="E462" s="341"/>
      <c r="F462" s="339"/>
      <c r="G462" s="340"/>
      <c r="H462" s="341"/>
      <c r="I462" s="342"/>
      <c r="J462" s="340"/>
      <c r="K462" s="326"/>
      <c r="L462" s="326"/>
      <c r="M462" s="326"/>
      <c r="N462" s="326"/>
      <c r="O462" s="364"/>
      <c r="P462" s="364"/>
    </row>
    <row r="463" spans="1:16" x14ac:dyDescent="0.25">
      <c r="A463" s="337"/>
      <c r="B463" s="338"/>
      <c r="C463" s="339"/>
      <c r="D463" s="340"/>
      <c r="E463" s="341"/>
      <c r="F463" s="339"/>
      <c r="G463" s="340"/>
      <c r="H463" s="341"/>
      <c r="I463" s="342"/>
      <c r="J463" s="340"/>
      <c r="K463" s="326"/>
      <c r="L463" s="326"/>
      <c r="M463" s="326"/>
      <c r="N463" s="326"/>
      <c r="O463" s="364"/>
      <c r="P463" s="364"/>
    </row>
    <row r="464" spans="1:16" x14ac:dyDescent="0.25">
      <c r="A464" s="337"/>
      <c r="B464" s="338"/>
      <c r="C464" s="339"/>
      <c r="D464" s="340"/>
      <c r="E464" s="341"/>
      <c r="F464" s="339"/>
      <c r="G464" s="340"/>
      <c r="H464" s="341"/>
      <c r="I464" s="342"/>
      <c r="J464" s="340"/>
      <c r="K464" s="326"/>
      <c r="L464" s="326"/>
      <c r="M464" s="326"/>
      <c r="N464" s="326"/>
      <c r="O464" s="364"/>
      <c r="P464" s="364"/>
    </row>
    <row r="465" spans="1:16" x14ac:dyDescent="0.25">
      <c r="A465" s="337"/>
      <c r="B465" s="338"/>
      <c r="C465" s="339"/>
      <c r="D465" s="340"/>
      <c r="E465" s="341"/>
      <c r="F465" s="339"/>
      <c r="G465" s="340"/>
      <c r="H465" s="341"/>
      <c r="I465" s="342"/>
      <c r="J465" s="340"/>
      <c r="K465" s="326"/>
      <c r="L465" s="326"/>
      <c r="M465" s="326"/>
      <c r="N465" s="326"/>
      <c r="O465" s="364"/>
      <c r="P465" s="364"/>
    </row>
    <row r="466" spans="1:16" x14ac:dyDescent="0.25">
      <c r="A466" s="337"/>
      <c r="B466" s="338"/>
      <c r="C466" s="339"/>
      <c r="D466" s="340"/>
      <c r="E466" s="341"/>
      <c r="F466" s="339"/>
      <c r="G466" s="340"/>
      <c r="H466" s="341"/>
      <c r="I466" s="342"/>
      <c r="J466" s="340"/>
      <c r="K466" s="326"/>
      <c r="L466" s="326"/>
      <c r="M466" s="326"/>
      <c r="N466" s="326"/>
      <c r="O466" s="364"/>
      <c r="P466" s="364"/>
    </row>
    <row r="467" spans="1:16" x14ac:dyDescent="0.25">
      <c r="A467" s="337"/>
      <c r="B467" s="338"/>
      <c r="C467" s="339"/>
      <c r="D467" s="340"/>
      <c r="E467" s="341"/>
      <c r="F467" s="339"/>
      <c r="G467" s="340"/>
      <c r="H467" s="341"/>
      <c r="I467" s="342"/>
      <c r="J467" s="340"/>
      <c r="K467" s="326"/>
      <c r="L467" s="326"/>
      <c r="M467" s="326"/>
      <c r="N467" s="326"/>
      <c r="O467" s="364"/>
      <c r="P467" s="364"/>
    </row>
    <row r="468" spans="1:16" x14ac:dyDescent="0.25">
      <c r="A468" s="337"/>
      <c r="B468" s="338"/>
      <c r="C468" s="339"/>
      <c r="D468" s="340"/>
      <c r="E468" s="341"/>
      <c r="F468" s="339"/>
      <c r="G468" s="340"/>
      <c r="H468" s="341"/>
      <c r="I468" s="342"/>
      <c r="J468" s="340"/>
      <c r="K468" s="326"/>
      <c r="L468" s="326"/>
      <c r="M468" s="326"/>
      <c r="N468" s="326"/>
      <c r="O468" s="364"/>
      <c r="P468" s="364"/>
    </row>
    <row r="469" spans="1:16" x14ac:dyDescent="0.25">
      <c r="A469" s="337"/>
      <c r="B469" s="338"/>
      <c r="C469" s="339"/>
      <c r="D469" s="340"/>
      <c r="E469" s="341"/>
      <c r="F469" s="339"/>
      <c r="G469" s="340"/>
      <c r="H469" s="341"/>
      <c r="I469" s="342"/>
      <c r="J469" s="340"/>
      <c r="K469" s="326"/>
      <c r="L469" s="326"/>
      <c r="M469" s="326"/>
      <c r="N469" s="326"/>
      <c r="O469" s="364"/>
      <c r="P469" s="364"/>
    </row>
    <row r="470" spans="1:16" x14ac:dyDescent="0.25">
      <c r="A470" s="337"/>
      <c r="B470" s="338"/>
      <c r="C470" s="339"/>
      <c r="D470" s="340"/>
      <c r="E470" s="341"/>
      <c r="F470" s="339"/>
      <c r="G470" s="340"/>
      <c r="H470" s="341"/>
      <c r="I470" s="342"/>
      <c r="J470" s="340"/>
      <c r="K470" s="326"/>
      <c r="L470" s="326"/>
      <c r="M470" s="326"/>
      <c r="N470" s="326"/>
      <c r="O470" s="364"/>
      <c r="P470" s="364"/>
    </row>
    <row r="471" spans="1:16" x14ac:dyDescent="0.25">
      <c r="A471" s="337"/>
      <c r="B471" s="338"/>
      <c r="C471" s="339"/>
      <c r="D471" s="340"/>
      <c r="E471" s="341"/>
      <c r="F471" s="339"/>
      <c r="G471" s="340"/>
      <c r="H471" s="341"/>
      <c r="I471" s="342"/>
      <c r="J471" s="340"/>
      <c r="K471" s="326"/>
      <c r="L471" s="326"/>
      <c r="M471" s="326"/>
      <c r="N471" s="326"/>
      <c r="O471" s="364"/>
      <c r="P471" s="364"/>
    </row>
    <row r="472" spans="1:16" x14ac:dyDescent="0.25">
      <c r="A472" s="337"/>
      <c r="B472" s="338"/>
      <c r="C472" s="339"/>
      <c r="D472" s="340"/>
      <c r="E472" s="341"/>
      <c r="F472" s="339"/>
      <c r="G472" s="340"/>
      <c r="H472" s="341"/>
      <c r="I472" s="342"/>
      <c r="J472" s="340"/>
      <c r="K472" s="326"/>
      <c r="L472" s="326"/>
      <c r="M472" s="326"/>
      <c r="N472" s="326"/>
      <c r="O472" s="364"/>
      <c r="P472" s="364"/>
    </row>
    <row r="473" spans="1:16" x14ac:dyDescent="0.25">
      <c r="A473" s="337"/>
      <c r="B473" s="338"/>
      <c r="C473" s="339"/>
      <c r="D473" s="340"/>
      <c r="E473" s="341"/>
      <c r="F473" s="339"/>
      <c r="G473" s="340"/>
      <c r="H473" s="341"/>
      <c r="I473" s="342"/>
      <c r="J473" s="340"/>
      <c r="K473" s="326"/>
      <c r="L473" s="326"/>
      <c r="M473" s="326"/>
      <c r="N473" s="326"/>
      <c r="O473" s="364"/>
      <c r="P473" s="364"/>
    </row>
    <row r="474" spans="1:16" x14ac:dyDescent="0.25">
      <c r="A474" s="337"/>
      <c r="B474" s="338"/>
      <c r="C474" s="339"/>
      <c r="D474" s="340"/>
      <c r="E474" s="341"/>
      <c r="F474" s="339"/>
      <c r="G474" s="340"/>
      <c r="H474" s="341"/>
      <c r="I474" s="342"/>
      <c r="J474" s="340"/>
      <c r="K474" s="326"/>
      <c r="L474" s="326"/>
      <c r="M474" s="326"/>
      <c r="N474" s="326"/>
      <c r="O474" s="364"/>
      <c r="P474" s="364"/>
    </row>
    <row r="475" spans="1:16" x14ac:dyDescent="0.25">
      <c r="A475" s="337"/>
      <c r="B475" s="338"/>
      <c r="C475" s="339"/>
      <c r="D475" s="340"/>
      <c r="E475" s="341"/>
      <c r="F475" s="339"/>
      <c r="G475" s="340"/>
      <c r="H475" s="341"/>
      <c r="I475" s="342"/>
      <c r="J475" s="340"/>
      <c r="K475" s="326"/>
      <c r="L475" s="326"/>
      <c r="M475" s="326"/>
      <c r="N475" s="326"/>
      <c r="O475" s="364"/>
      <c r="P475" s="364"/>
    </row>
    <row r="476" spans="1:16" x14ac:dyDescent="0.25">
      <c r="A476" s="337"/>
      <c r="B476" s="338"/>
      <c r="C476" s="339"/>
      <c r="D476" s="340"/>
      <c r="E476" s="341"/>
      <c r="F476" s="339"/>
      <c r="G476" s="340"/>
      <c r="H476" s="341"/>
      <c r="I476" s="342"/>
      <c r="J476" s="340"/>
      <c r="K476" s="326"/>
      <c r="L476" s="326"/>
      <c r="M476" s="326"/>
      <c r="N476" s="326"/>
      <c r="O476" s="364"/>
      <c r="P476" s="364"/>
    </row>
    <row r="477" spans="1:16" x14ac:dyDescent="0.25">
      <c r="A477" s="337"/>
      <c r="B477" s="338"/>
      <c r="C477" s="339"/>
      <c r="D477" s="340"/>
      <c r="E477" s="341"/>
      <c r="F477" s="339"/>
      <c r="G477" s="340"/>
      <c r="H477" s="341"/>
      <c r="I477" s="342"/>
      <c r="J477" s="340"/>
      <c r="K477" s="326"/>
      <c r="L477" s="326"/>
      <c r="M477" s="326"/>
      <c r="N477" s="326"/>
      <c r="O477" s="364"/>
      <c r="P477" s="364"/>
    </row>
    <row r="478" spans="1:16" x14ac:dyDescent="0.25">
      <c r="A478" s="337"/>
      <c r="B478" s="338"/>
      <c r="C478" s="339"/>
      <c r="D478" s="340"/>
      <c r="E478" s="341"/>
      <c r="F478" s="339"/>
      <c r="G478" s="340"/>
      <c r="H478" s="341"/>
      <c r="I478" s="342"/>
      <c r="J478" s="340"/>
      <c r="K478" s="326"/>
      <c r="L478" s="326"/>
      <c r="M478" s="326"/>
      <c r="N478" s="326"/>
      <c r="O478" s="364"/>
      <c r="P478" s="364"/>
    </row>
    <row r="479" spans="1:16" x14ac:dyDescent="0.25">
      <c r="A479" s="337"/>
      <c r="B479" s="338"/>
      <c r="C479" s="339"/>
      <c r="D479" s="340"/>
      <c r="E479" s="341"/>
      <c r="F479" s="339"/>
      <c r="G479" s="340"/>
      <c r="H479" s="341"/>
      <c r="I479" s="342"/>
      <c r="J479" s="340"/>
      <c r="K479" s="326"/>
      <c r="L479" s="326"/>
      <c r="M479" s="326"/>
      <c r="N479" s="326"/>
      <c r="O479" s="364"/>
      <c r="P479" s="364"/>
    </row>
    <row r="480" spans="1:16" x14ac:dyDescent="0.25">
      <c r="A480" s="337"/>
      <c r="B480" s="338"/>
      <c r="C480" s="339"/>
      <c r="D480" s="340"/>
      <c r="E480" s="341"/>
      <c r="F480" s="339"/>
      <c r="G480" s="340"/>
      <c r="H480" s="341"/>
      <c r="I480" s="342"/>
      <c r="J480" s="340"/>
      <c r="K480" s="326"/>
      <c r="L480" s="326"/>
      <c r="M480" s="326"/>
      <c r="N480" s="326"/>
      <c r="O480" s="364"/>
      <c r="P480" s="364"/>
    </row>
    <row r="481" spans="1:16" x14ac:dyDescent="0.25">
      <c r="A481" s="337"/>
      <c r="B481" s="338"/>
      <c r="C481" s="339"/>
      <c r="D481" s="340"/>
      <c r="E481" s="341"/>
      <c r="F481" s="339"/>
      <c r="G481" s="340"/>
      <c r="H481" s="341"/>
      <c r="I481" s="342"/>
      <c r="J481" s="340"/>
      <c r="K481" s="326"/>
      <c r="L481" s="326"/>
      <c r="M481" s="326"/>
      <c r="N481" s="326"/>
      <c r="O481" s="364"/>
      <c r="P481" s="364"/>
    </row>
    <row r="482" spans="1:16" x14ac:dyDescent="0.25">
      <c r="A482" s="337"/>
      <c r="B482" s="338"/>
      <c r="C482" s="339"/>
      <c r="D482" s="340"/>
      <c r="E482" s="341"/>
      <c r="F482" s="339"/>
      <c r="G482" s="340"/>
      <c r="H482" s="341"/>
      <c r="I482" s="342"/>
      <c r="J482" s="340"/>
      <c r="K482" s="326"/>
      <c r="L482" s="326"/>
      <c r="M482" s="326"/>
      <c r="N482" s="326"/>
      <c r="O482" s="364"/>
      <c r="P482" s="364"/>
    </row>
    <row r="483" spans="1:16" x14ac:dyDescent="0.25">
      <c r="A483" s="337"/>
      <c r="B483" s="338"/>
      <c r="C483" s="339"/>
      <c r="D483" s="340"/>
      <c r="E483" s="341"/>
      <c r="F483" s="339"/>
      <c r="G483" s="340"/>
      <c r="H483" s="341"/>
      <c r="I483" s="342"/>
      <c r="J483" s="340"/>
      <c r="K483" s="326"/>
      <c r="L483" s="326"/>
      <c r="M483" s="326"/>
      <c r="N483" s="326"/>
      <c r="O483" s="364"/>
      <c r="P483" s="364"/>
    </row>
    <row r="484" spans="1:16" x14ac:dyDescent="0.25">
      <c r="A484" s="337"/>
      <c r="B484" s="338"/>
      <c r="C484" s="339"/>
      <c r="D484" s="340"/>
      <c r="E484" s="341"/>
      <c r="F484" s="339"/>
      <c r="G484" s="340"/>
      <c r="H484" s="341"/>
      <c r="I484" s="342"/>
      <c r="J484" s="340"/>
      <c r="K484" s="326"/>
      <c r="L484" s="326"/>
      <c r="M484" s="326"/>
      <c r="N484" s="326"/>
      <c r="O484" s="364"/>
      <c r="P484" s="364"/>
    </row>
    <row r="485" spans="1:16" x14ac:dyDescent="0.25">
      <c r="A485" s="337"/>
      <c r="B485" s="338"/>
      <c r="C485" s="339"/>
      <c r="D485" s="340"/>
      <c r="E485" s="341"/>
      <c r="F485" s="339"/>
      <c r="G485" s="340"/>
      <c r="H485" s="341"/>
      <c r="I485" s="342"/>
      <c r="J485" s="340"/>
      <c r="K485" s="326"/>
      <c r="L485" s="326"/>
      <c r="M485" s="326"/>
      <c r="N485" s="326"/>
      <c r="O485" s="364"/>
      <c r="P485" s="364"/>
    </row>
    <row r="486" spans="1:16" x14ac:dyDescent="0.25">
      <c r="A486" s="337"/>
      <c r="B486" s="338"/>
      <c r="C486" s="339"/>
      <c r="D486" s="340"/>
      <c r="E486" s="341"/>
      <c r="F486" s="339"/>
      <c r="G486" s="340"/>
      <c r="H486" s="341"/>
      <c r="I486" s="342"/>
      <c r="J486" s="340"/>
      <c r="K486" s="326"/>
      <c r="L486" s="326"/>
      <c r="M486" s="326"/>
      <c r="N486" s="326"/>
      <c r="O486" s="364"/>
      <c r="P486" s="364"/>
    </row>
    <row r="487" spans="1:16" x14ac:dyDescent="0.25">
      <c r="A487" s="337"/>
      <c r="B487" s="338"/>
      <c r="C487" s="339"/>
      <c r="D487" s="340"/>
      <c r="E487" s="341"/>
      <c r="F487" s="339"/>
      <c r="G487" s="340"/>
      <c r="H487" s="341"/>
      <c r="I487" s="342"/>
      <c r="J487" s="340"/>
      <c r="K487" s="326"/>
      <c r="L487" s="326"/>
      <c r="M487" s="326"/>
      <c r="N487" s="326"/>
      <c r="O487" s="364"/>
      <c r="P487" s="364"/>
    </row>
    <row r="488" spans="1:16" x14ac:dyDescent="0.25">
      <c r="A488" s="337"/>
      <c r="B488" s="338"/>
      <c r="C488" s="339"/>
      <c r="D488" s="340"/>
      <c r="E488" s="341"/>
      <c r="F488" s="339"/>
      <c r="G488" s="340"/>
      <c r="H488" s="341"/>
      <c r="I488" s="342"/>
      <c r="J488" s="340"/>
      <c r="K488" s="326"/>
      <c r="L488" s="326"/>
      <c r="M488" s="326"/>
      <c r="N488" s="326"/>
      <c r="O488" s="364"/>
      <c r="P488" s="364"/>
    </row>
    <row r="489" spans="1:16" x14ac:dyDescent="0.25">
      <c r="A489" s="337"/>
      <c r="B489" s="338"/>
      <c r="C489" s="339"/>
      <c r="D489" s="340"/>
      <c r="E489" s="341"/>
      <c r="F489" s="339"/>
      <c r="G489" s="340"/>
      <c r="H489" s="341"/>
      <c r="I489" s="342"/>
      <c r="J489" s="340"/>
      <c r="K489" s="326"/>
      <c r="L489" s="326"/>
      <c r="M489" s="326"/>
      <c r="N489" s="326"/>
      <c r="O489" s="364"/>
      <c r="P489" s="364"/>
    </row>
    <row r="490" spans="1:16" x14ac:dyDescent="0.25">
      <c r="A490" s="337"/>
      <c r="B490" s="338"/>
      <c r="C490" s="339"/>
      <c r="D490" s="340"/>
      <c r="E490" s="341"/>
      <c r="F490" s="339"/>
      <c r="G490" s="340"/>
      <c r="H490" s="341"/>
      <c r="I490" s="342"/>
      <c r="J490" s="340"/>
      <c r="K490" s="326"/>
      <c r="L490" s="326"/>
      <c r="M490" s="326"/>
      <c r="N490" s="326"/>
      <c r="O490" s="364"/>
      <c r="P490" s="364"/>
    </row>
    <row r="491" spans="1:16" x14ac:dyDescent="0.25">
      <c r="A491" s="337"/>
      <c r="B491" s="338"/>
      <c r="C491" s="339"/>
      <c r="D491" s="340"/>
      <c r="E491" s="341"/>
      <c r="F491" s="339"/>
      <c r="G491" s="340"/>
      <c r="H491" s="341"/>
      <c r="I491" s="342"/>
      <c r="J491" s="340"/>
      <c r="K491" s="326"/>
      <c r="L491" s="326"/>
      <c r="M491" s="326"/>
      <c r="N491" s="326"/>
      <c r="O491" s="364"/>
      <c r="P491" s="364"/>
    </row>
    <row r="492" spans="1:16" x14ac:dyDescent="0.25">
      <c r="A492" s="337"/>
      <c r="B492" s="338"/>
      <c r="C492" s="339"/>
      <c r="D492" s="340"/>
      <c r="E492" s="341"/>
      <c r="F492" s="339"/>
      <c r="G492" s="340"/>
      <c r="H492" s="341"/>
      <c r="I492" s="342"/>
      <c r="J492" s="340"/>
      <c r="K492" s="326"/>
      <c r="L492" s="326"/>
      <c r="M492" s="326"/>
      <c r="N492" s="326"/>
      <c r="O492" s="364"/>
      <c r="P492" s="364"/>
    </row>
    <row r="493" spans="1:16" x14ac:dyDescent="0.25">
      <c r="A493" s="337"/>
      <c r="B493" s="338"/>
      <c r="C493" s="339"/>
      <c r="D493" s="340"/>
      <c r="E493" s="341"/>
      <c r="F493" s="339"/>
      <c r="G493" s="340"/>
      <c r="H493" s="341"/>
      <c r="I493" s="342"/>
      <c r="J493" s="340"/>
      <c r="K493" s="326"/>
      <c r="L493" s="326"/>
      <c r="M493" s="326"/>
      <c r="N493" s="326"/>
      <c r="O493" s="364"/>
      <c r="P493" s="364"/>
    </row>
    <row r="494" spans="1:16" x14ac:dyDescent="0.25">
      <c r="A494" s="337"/>
      <c r="B494" s="338"/>
      <c r="C494" s="339"/>
      <c r="D494" s="340"/>
      <c r="E494" s="341"/>
      <c r="F494" s="339"/>
      <c r="G494" s="340"/>
      <c r="H494" s="341"/>
      <c r="I494" s="342"/>
      <c r="J494" s="340"/>
      <c r="K494" s="326"/>
      <c r="L494" s="326"/>
      <c r="M494" s="326"/>
      <c r="N494" s="326"/>
      <c r="O494" s="364"/>
      <c r="P494" s="364"/>
    </row>
    <row r="495" spans="1:16" x14ac:dyDescent="0.25">
      <c r="A495" s="337"/>
      <c r="B495" s="338"/>
      <c r="C495" s="339"/>
      <c r="D495" s="340"/>
      <c r="E495" s="341"/>
      <c r="F495" s="339"/>
      <c r="G495" s="340"/>
      <c r="H495" s="341"/>
      <c r="I495" s="342"/>
      <c r="J495" s="340"/>
      <c r="K495" s="326"/>
      <c r="L495" s="326"/>
      <c r="M495" s="326"/>
      <c r="N495" s="326"/>
      <c r="O495" s="364"/>
      <c r="P495" s="364"/>
    </row>
    <row r="496" spans="1:16" x14ac:dyDescent="0.25">
      <c r="A496" s="337"/>
      <c r="B496" s="338"/>
      <c r="C496" s="339"/>
      <c r="D496" s="340"/>
      <c r="E496" s="341"/>
      <c r="F496" s="339"/>
      <c r="G496" s="340"/>
      <c r="H496" s="341"/>
      <c r="I496" s="342"/>
      <c r="J496" s="340"/>
      <c r="K496" s="326"/>
      <c r="L496" s="326"/>
      <c r="M496" s="326"/>
      <c r="N496" s="326"/>
      <c r="O496" s="364"/>
      <c r="P496" s="364"/>
    </row>
    <row r="497" spans="1:16" x14ac:dyDescent="0.25">
      <c r="A497" s="337"/>
      <c r="B497" s="338"/>
      <c r="C497" s="339"/>
      <c r="D497" s="340"/>
      <c r="E497" s="341"/>
      <c r="F497" s="339"/>
      <c r="G497" s="340"/>
      <c r="H497" s="341"/>
      <c r="I497" s="342"/>
      <c r="J497" s="340"/>
      <c r="K497" s="326"/>
      <c r="L497" s="326"/>
      <c r="M497" s="326"/>
      <c r="N497" s="326"/>
      <c r="O497" s="364"/>
      <c r="P497" s="364"/>
    </row>
    <row r="498" spans="1:16" x14ac:dyDescent="0.25">
      <c r="A498" s="337"/>
      <c r="B498" s="338"/>
      <c r="C498" s="339"/>
      <c r="D498" s="340"/>
      <c r="E498" s="341"/>
      <c r="F498" s="339"/>
      <c r="G498" s="340"/>
      <c r="H498" s="341"/>
      <c r="I498" s="342"/>
      <c r="J498" s="340"/>
      <c r="K498" s="326"/>
      <c r="L498" s="326"/>
      <c r="M498" s="326"/>
      <c r="N498" s="326"/>
      <c r="O498" s="364"/>
      <c r="P498" s="364"/>
    </row>
    <row r="499" spans="1:16" x14ac:dyDescent="0.25">
      <c r="A499" s="337"/>
      <c r="B499" s="338"/>
      <c r="C499" s="339"/>
      <c r="D499" s="340"/>
      <c r="E499" s="341"/>
      <c r="F499" s="339"/>
      <c r="G499" s="340"/>
      <c r="H499" s="341"/>
      <c r="I499" s="342"/>
      <c r="J499" s="340"/>
      <c r="K499" s="326"/>
      <c r="L499" s="326"/>
      <c r="M499" s="326"/>
      <c r="N499" s="326"/>
      <c r="O499" s="364"/>
      <c r="P499" s="364"/>
    </row>
    <row r="500" spans="1:16" x14ac:dyDescent="0.25">
      <c r="A500" s="337"/>
      <c r="B500" s="338"/>
      <c r="C500" s="339"/>
      <c r="D500" s="340"/>
      <c r="E500" s="341"/>
      <c r="F500" s="339"/>
      <c r="G500" s="340"/>
      <c r="H500" s="341"/>
      <c r="I500" s="342"/>
      <c r="J500" s="340"/>
      <c r="K500" s="326"/>
      <c r="L500" s="326"/>
      <c r="M500" s="326"/>
      <c r="N500" s="326"/>
      <c r="O500" s="364"/>
      <c r="P500" s="364"/>
    </row>
    <row r="501" spans="1:16" x14ac:dyDescent="0.25">
      <c r="A501" s="337"/>
      <c r="B501" s="338"/>
      <c r="C501" s="339"/>
      <c r="D501" s="340"/>
      <c r="E501" s="341"/>
      <c r="F501" s="339"/>
      <c r="G501" s="340"/>
      <c r="H501" s="341"/>
      <c r="I501" s="342"/>
      <c r="J501" s="340"/>
      <c r="K501" s="326"/>
      <c r="L501" s="326"/>
      <c r="M501" s="326"/>
      <c r="N501" s="326"/>
      <c r="O501" s="364"/>
      <c r="P501" s="364"/>
    </row>
    <row r="502" spans="1:16" x14ac:dyDescent="0.25">
      <c r="A502" s="337"/>
      <c r="B502" s="338"/>
      <c r="C502" s="339"/>
      <c r="D502" s="340"/>
      <c r="E502" s="341"/>
      <c r="F502" s="339"/>
      <c r="G502" s="340"/>
      <c r="H502" s="341"/>
      <c r="I502" s="342"/>
      <c r="J502" s="340"/>
      <c r="K502" s="326"/>
      <c r="L502" s="326"/>
      <c r="M502" s="326"/>
      <c r="N502" s="326"/>
      <c r="O502" s="364"/>
      <c r="P502" s="364"/>
    </row>
    <row r="503" spans="1:16" x14ac:dyDescent="0.25">
      <c r="A503" s="337"/>
      <c r="B503" s="338"/>
      <c r="C503" s="339"/>
      <c r="D503" s="340"/>
      <c r="E503" s="341"/>
      <c r="F503" s="339"/>
      <c r="G503" s="340"/>
      <c r="H503" s="341"/>
      <c r="I503" s="342"/>
      <c r="J503" s="340"/>
      <c r="K503" s="326"/>
      <c r="L503" s="326"/>
      <c r="M503" s="326"/>
      <c r="N503" s="326"/>
      <c r="O503" s="364"/>
      <c r="P503" s="364"/>
    </row>
    <row r="504" spans="1:16" x14ac:dyDescent="0.25">
      <c r="A504" s="337"/>
      <c r="B504" s="338"/>
      <c r="C504" s="339"/>
      <c r="D504" s="340"/>
      <c r="E504" s="341"/>
      <c r="F504" s="339"/>
      <c r="G504" s="340"/>
      <c r="H504" s="341"/>
      <c r="I504" s="342"/>
      <c r="J504" s="340"/>
      <c r="K504" s="326"/>
      <c r="L504" s="326"/>
      <c r="M504" s="326"/>
      <c r="N504" s="326"/>
      <c r="O504" s="364"/>
      <c r="P504" s="364"/>
    </row>
    <row r="505" spans="1:16" x14ac:dyDescent="0.25">
      <c r="A505" s="337"/>
      <c r="B505" s="338"/>
      <c r="C505" s="339"/>
      <c r="D505" s="340"/>
      <c r="E505" s="341"/>
      <c r="F505" s="339"/>
      <c r="G505" s="340"/>
      <c r="H505" s="341"/>
      <c r="I505" s="342"/>
      <c r="J505" s="340"/>
      <c r="K505" s="326"/>
      <c r="L505" s="326"/>
      <c r="M505" s="326"/>
      <c r="N505" s="326"/>
      <c r="O505" s="364"/>
      <c r="P505" s="364"/>
    </row>
    <row r="506" spans="1:16" x14ac:dyDescent="0.25">
      <c r="A506" s="337"/>
      <c r="B506" s="338"/>
      <c r="C506" s="339"/>
      <c r="D506" s="340"/>
      <c r="E506" s="341"/>
      <c r="F506" s="339"/>
      <c r="G506" s="340"/>
      <c r="H506" s="341"/>
      <c r="I506" s="342"/>
      <c r="J506" s="340"/>
      <c r="K506" s="326"/>
      <c r="L506" s="326"/>
      <c r="M506" s="326"/>
      <c r="N506" s="326"/>
      <c r="O506" s="364"/>
      <c r="P506" s="364"/>
    </row>
    <row r="507" spans="1:16" x14ac:dyDescent="0.25">
      <c r="A507" s="337"/>
      <c r="B507" s="338"/>
      <c r="C507" s="339"/>
      <c r="D507" s="340"/>
      <c r="E507" s="341"/>
      <c r="F507" s="339"/>
      <c r="G507" s="340"/>
      <c r="H507" s="341"/>
      <c r="I507" s="342"/>
      <c r="J507" s="340"/>
      <c r="K507" s="326"/>
      <c r="L507" s="326"/>
      <c r="M507" s="326"/>
      <c r="N507" s="326"/>
      <c r="O507" s="364"/>
      <c r="P507" s="364"/>
    </row>
    <row r="508" spans="1:16" x14ac:dyDescent="0.25">
      <c r="A508" s="337"/>
      <c r="B508" s="338"/>
      <c r="C508" s="339"/>
      <c r="D508" s="340"/>
      <c r="E508" s="341"/>
      <c r="F508" s="339"/>
      <c r="G508" s="340"/>
      <c r="H508" s="341"/>
      <c r="I508" s="342"/>
      <c r="J508" s="340"/>
      <c r="K508" s="326"/>
      <c r="L508" s="326"/>
      <c r="M508" s="326"/>
      <c r="N508" s="326"/>
      <c r="O508" s="364"/>
      <c r="P508" s="364"/>
    </row>
    <row r="509" spans="1:16" x14ac:dyDescent="0.25">
      <c r="A509" s="337"/>
      <c r="B509" s="338"/>
      <c r="C509" s="339"/>
      <c r="D509" s="340"/>
      <c r="E509" s="341"/>
      <c r="F509" s="339"/>
      <c r="G509" s="340"/>
      <c r="H509" s="341"/>
      <c r="I509" s="342"/>
      <c r="J509" s="340"/>
      <c r="K509" s="326"/>
      <c r="L509" s="326"/>
      <c r="M509" s="326"/>
      <c r="N509" s="326"/>
      <c r="O509" s="364"/>
      <c r="P509" s="364"/>
    </row>
    <row r="510" spans="1:16" x14ac:dyDescent="0.25">
      <c r="A510" s="337"/>
      <c r="B510" s="338"/>
      <c r="C510" s="339"/>
      <c r="D510" s="340"/>
      <c r="E510" s="341"/>
      <c r="F510" s="339"/>
      <c r="G510" s="340"/>
      <c r="H510" s="341"/>
      <c r="I510" s="342"/>
      <c r="J510" s="340"/>
      <c r="K510" s="326"/>
      <c r="L510" s="326"/>
      <c r="M510" s="326"/>
      <c r="N510" s="326"/>
      <c r="O510" s="364"/>
      <c r="P510" s="364"/>
    </row>
    <row r="511" spans="1:16" x14ac:dyDescent="0.25">
      <c r="A511" s="337"/>
      <c r="B511" s="338"/>
      <c r="C511" s="339"/>
      <c r="D511" s="340"/>
      <c r="E511" s="341"/>
      <c r="F511" s="339"/>
      <c r="G511" s="340"/>
      <c r="H511" s="341"/>
      <c r="I511" s="342"/>
      <c r="J511" s="340"/>
      <c r="K511" s="326"/>
      <c r="L511" s="326"/>
      <c r="M511" s="326"/>
      <c r="N511" s="326"/>
      <c r="O511" s="364"/>
      <c r="P511" s="364"/>
    </row>
    <row r="512" spans="1:16" x14ac:dyDescent="0.25">
      <c r="A512" s="337"/>
      <c r="B512" s="338"/>
      <c r="C512" s="339"/>
      <c r="D512" s="340"/>
      <c r="E512" s="341"/>
      <c r="F512" s="339"/>
      <c r="G512" s="340"/>
      <c r="H512" s="341"/>
      <c r="I512" s="342"/>
      <c r="J512" s="340"/>
      <c r="K512" s="326"/>
      <c r="L512" s="326"/>
      <c r="M512" s="326"/>
      <c r="N512" s="326"/>
      <c r="O512" s="364"/>
      <c r="P512" s="364"/>
    </row>
    <row r="513" spans="1:16" x14ac:dyDescent="0.25">
      <c r="A513" s="337"/>
      <c r="B513" s="338"/>
      <c r="C513" s="339"/>
      <c r="D513" s="340"/>
      <c r="E513" s="341"/>
      <c r="F513" s="339"/>
      <c r="G513" s="340"/>
      <c r="H513" s="341"/>
      <c r="I513" s="342"/>
      <c r="J513" s="340"/>
      <c r="K513" s="326"/>
      <c r="L513" s="326"/>
      <c r="M513" s="326"/>
      <c r="N513" s="326"/>
      <c r="O513" s="364"/>
      <c r="P513" s="364"/>
    </row>
    <row r="514" spans="1:16" x14ac:dyDescent="0.25">
      <c r="A514" s="337"/>
      <c r="B514" s="338"/>
      <c r="C514" s="339"/>
      <c r="D514" s="340"/>
      <c r="E514" s="341"/>
      <c r="F514" s="339"/>
      <c r="G514" s="340"/>
      <c r="H514" s="341"/>
      <c r="I514" s="342"/>
      <c r="J514" s="340"/>
      <c r="K514" s="326"/>
      <c r="L514" s="326"/>
      <c r="M514" s="326"/>
      <c r="N514" s="326"/>
      <c r="O514" s="364"/>
      <c r="P514" s="364"/>
    </row>
    <row r="515" spans="1:16" x14ac:dyDescent="0.25">
      <c r="A515" s="337"/>
      <c r="B515" s="338"/>
      <c r="C515" s="339"/>
      <c r="D515" s="340"/>
      <c r="E515" s="341"/>
      <c r="F515" s="339"/>
      <c r="G515" s="340"/>
      <c r="H515" s="341"/>
      <c r="I515" s="342"/>
      <c r="J515" s="340"/>
      <c r="K515" s="326"/>
      <c r="L515" s="326"/>
      <c r="M515" s="326"/>
      <c r="N515" s="326"/>
      <c r="O515" s="364"/>
      <c r="P515" s="364"/>
    </row>
    <row r="516" spans="1:16" x14ac:dyDescent="0.25">
      <c r="A516" s="337"/>
      <c r="B516" s="338"/>
      <c r="C516" s="339"/>
      <c r="D516" s="340"/>
      <c r="E516" s="341"/>
      <c r="F516" s="339"/>
      <c r="G516" s="340"/>
      <c r="H516" s="341"/>
      <c r="I516" s="342"/>
      <c r="J516" s="340"/>
      <c r="K516" s="326"/>
      <c r="L516" s="326"/>
      <c r="M516" s="326"/>
      <c r="N516" s="326"/>
      <c r="O516" s="364"/>
      <c r="P516" s="364"/>
    </row>
    <row r="517" spans="1:16" x14ac:dyDescent="0.25">
      <c r="A517" s="337"/>
      <c r="B517" s="338"/>
      <c r="C517" s="339"/>
      <c r="D517" s="340"/>
      <c r="E517" s="341"/>
      <c r="F517" s="339"/>
      <c r="G517" s="340"/>
      <c r="H517" s="341"/>
      <c r="I517" s="342"/>
      <c r="J517" s="340"/>
      <c r="K517" s="326"/>
      <c r="L517" s="326"/>
      <c r="M517" s="326"/>
      <c r="N517" s="326"/>
      <c r="O517" s="364"/>
      <c r="P517" s="364"/>
    </row>
    <row r="518" spans="1:16" x14ac:dyDescent="0.25">
      <c r="A518" s="337"/>
      <c r="B518" s="338"/>
      <c r="C518" s="339"/>
      <c r="D518" s="340"/>
      <c r="E518" s="341"/>
      <c r="F518" s="339"/>
      <c r="G518" s="340"/>
      <c r="H518" s="341"/>
      <c r="I518" s="342"/>
      <c r="J518" s="340"/>
      <c r="K518" s="326"/>
      <c r="L518" s="326"/>
      <c r="M518" s="326"/>
      <c r="N518" s="326"/>
      <c r="O518" s="364"/>
      <c r="P518" s="364"/>
    </row>
    <row r="519" spans="1:16" x14ac:dyDescent="0.25">
      <c r="A519" s="337"/>
      <c r="B519" s="338"/>
      <c r="C519" s="339"/>
      <c r="D519" s="340"/>
      <c r="E519" s="341"/>
      <c r="F519" s="339"/>
      <c r="G519" s="340"/>
      <c r="H519" s="341"/>
      <c r="I519" s="342"/>
      <c r="J519" s="340"/>
      <c r="K519" s="326"/>
      <c r="L519" s="326"/>
      <c r="M519" s="326"/>
      <c r="N519" s="326"/>
      <c r="O519" s="364"/>
      <c r="P519" s="364"/>
    </row>
    <row r="520" spans="1:16" x14ac:dyDescent="0.25">
      <c r="A520" s="337"/>
      <c r="B520" s="338"/>
      <c r="C520" s="339"/>
      <c r="D520" s="340"/>
      <c r="E520" s="341"/>
      <c r="F520" s="339"/>
      <c r="G520" s="340"/>
      <c r="H520" s="341"/>
      <c r="I520" s="342"/>
      <c r="J520" s="340"/>
      <c r="K520" s="326"/>
      <c r="L520" s="326"/>
      <c r="M520" s="326"/>
      <c r="N520" s="326"/>
      <c r="O520" s="364"/>
      <c r="P520" s="364"/>
    </row>
    <row r="521" spans="1:16" x14ac:dyDescent="0.25">
      <c r="A521" s="337"/>
      <c r="B521" s="338"/>
      <c r="C521" s="339"/>
      <c r="D521" s="340"/>
      <c r="E521" s="341"/>
      <c r="F521" s="339"/>
      <c r="G521" s="340"/>
      <c r="H521" s="341"/>
      <c r="I521" s="342"/>
      <c r="J521" s="340"/>
      <c r="K521" s="326"/>
      <c r="L521" s="326"/>
      <c r="M521" s="326"/>
      <c r="N521" s="326"/>
      <c r="O521" s="364"/>
      <c r="P521" s="364"/>
    </row>
    <row r="522" spans="1:16" x14ac:dyDescent="0.25">
      <c r="A522" s="337"/>
      <c r="B522" s="338"/>
      <c r="C522" s="339"/>
      <c r="D522" s="340"/>
      <c r="E522" s="341"/>
      <c r="F522" s="339"/>
      <c r="G522" s="340"/>
      <c r="H522" s="341"/>
      <c r="I522" s="342"/>
      <c r="J522" s="340"/>
      <c r="K522" s="326"/>
      <c r="L522" s="326"/>
      <c r="M522" s="326"/>
      <c r="N522" s="326"/>
      <c r="O522" s="364"/>
      <c r="P522" s="364"/>
    </row>
    <row r="523" spans="1:16" x14ac:dyDescent="0.25">
      <c r="A523" s="337"/>
      <c r="B523" s="338"/>
      <c r="C523" s="339"/>
      <c r="D523" s="340"/>
      <c r="E523" s="341"/>
      <c r="F523" s="339"/>
      <c r="G523" s="340"/>
      <c r="H523" s="341"/>
      <c r="I523" s="342"/>
      <c r="J523" s="340"/>
      <c r="K523" s="326"/>
      <c r="L523" s="326"/>
      <c r="M523" s="326"/>
      <c r="N523" s="326"/>
      <c r="O523" s="364"/>
      <c r="P523" s="364"/>
    </row>
    <row r="524" spans="1:16" x14ac:dyDescent="0.25">
      <c r="A524" s="337"/>
      <c r="B524" s="338"/>
      <c r="C524" s="339"/>
      <c r="D524" s="340"/>
      <c r="E524" s="341"/>
      <c r="F524" s="339"/>
      <c r="G524" s="340"/>
      <c r="H524" s="341"/>
      <c r="I524" s="342"/>
      <c r="J524" s="340"/>
      <c r="K524" s="326"/>
      <c r="L524" s="326"/>
      <c r="M524" s="326"/>
      <c r="N524" s="326"/>
      <c r="O524" s="364"/>
      <c r="P524" s="364"/>
    </row>
    <row r="525" spans="1:16" x14ac:dyDescent="0.25">
      <c r="A525" s="337"/>
      <c r="B525" s="338"/>
      <c r="C525" s="339"/>
      <c r="D525" s="340"/>
      <c r="E525" s="341"/>
      <c r="F525" s="339"/>
      <c r="G525" s="340"/>
      <c r="H525" s="341"/>
      <c r="I525" s="342"/>
      <c r="J525" s="340"/>
      <c r="K525" s="326"/>
      <c r="L525" s="326"/>
      <c r="M525" s="326"/>
      <c r="N525" s="326"/>
      <c r="O525" s="364"/>
      <c r="P525" s="364"/>
    </row>
    <row r="526" spans="1:16" x14ac:dyDescent="0.25">
      <c r="A526" s="337"/>
      <c r="B526" s="338"/>
      <c r="C526" s="339"/>
      <c r="D526" s="340"/>
      <c r="E526" s="341"/>
      <c r="F526" s="339"/>
      <c r="G526" s="340"/>
      <c r="H526" s="341"/>
      <c r="I526" s="342"/>
      <c r="J526" s="340"/>
      <c r="K526" s="326"/>
      <c r="L526" s="326"/>
      <c r="M526" s="326"/>
      <c r="N526" s="326"/>
      <c r="O526" s="364"/>
      <c r="P526" s="364"/>
    </row>
    <row r="527" spans="1:16" x14ac:dyDescent="0.25">
      <c r="A527" s="337"/>
      <c r="B527" s="338"/>
      <c r="C527" s="339"/>
      <c r="D527" s="340"/>
      <c r="E527" s="341"/>
      <c r="F527" s="339"/>
      <c r="G527" s="340"/>
      <c r="H527" s="341"/>
      <c r="I527" s="342"/>
      <c r="J527" s="340"/>
      <c r="K527" s="326"/>
      <c r="L527" s="326"/>
      <c r="M527" s="326"/>
      <c r="N527" s="326"/>
      <c r="O527" s="364"/>
      <c r="P527" s="364"/>
    </row>
    <row r="528" spans="1:16" x14ac:dyDescent="0.25">
      <c r="A528" s="337"/>
      <c r="B528" s="338"/>
      <c r="C528" s="339"/>
      <c r="D528" s="340"/>
      <c r="E528" s="341"/>
      <c r="F528" s="339"/>
      <c r="G528" s="340"/>
      <c r="H528" s="341"/>
      <c r="I528" s="342"/>
      <c r="J528" s="340"/>
      <c r="K528" s="326"/>
      <c r="L528" s="326"/>
      <c r="M528" s="326"/>
      <c r="N528" s="326"/>
      <c r="O528" s="364"/>
      <c r="P528" s="364"/>
    </row>
    <row r="529" spans="1:16" x14ac:dyDescent="0.25">
      <c r="A529" s="337"/>
      <c r="B529" s="338"/>
      <c r="C529" s="339"/>
      <c r="D529" s="340"/>
      <c r="E529" s="341"/>
      <c r="F529" s="339"/>
      <c r="G529" s="340"/>
      <c r="H529" s="341"/>
      <c r="I529" s="342"/>
      <c r="J529" s="340"/>
      <c r="K529" s="326"/>
      <c r="L529" s="326"/>
      <c r="M529" s="326"/>
      <c r="N529" s="326"/>
      <c r="O529" s="364"/>
      <c r="P529" s="364"/>
    </row>
    <row r="530" spans="1:16" x14ac:dyDescent="0.25">
      <c r="A530" s="337"/>
      <c r="B530" s="338"/>
      <c r="C530" s="339"/>
      <c r="D530" s="340"/>
      <c r="E530" s="341"/>
      <c r="F530" s="339"/>
      <c r="G530" s="340"/>
      <c r="H530" s="341"/>
      <c r="I530" s="342"/>
      <c r="J530" s="340"/>
      <c r="K530" s="326"/>
      <c r="L530" s="326"/>
      <c r="M530" s="326"/>
      <c r="N530" s="326"/>
      <c r="O530" s="364"/>
      <c r="P530" s="364"/>
    </row>
    <row r="531" spans="1:16" x14ac:dyDescent="0.25">
      <c r="A531" s="337"/>
      <c r="B531" s="338"/>
      <c r="C531" s="339"/>
      <c r="D531" s="340"/>
      <c r="E531" s="341"/>
      <c r="F531" s="339"/>
      <c r="G531" s="340"/>
      <c r="H531" s="341"/>
      <c r="I531" s="342"/>
      <c r="J531" s="340"/>
      <c r="K531" s="326"/>
      <c r="L531" s="326"/>
      <c r="M531" s="326"/>
      <c r="N531" s="326"/>
      <c r="O531" s="364"/>
      <c r="P531" s="364"/>
    </row>
    <row r="532" spans="1:16" x14ac:dyDescent="0.25">
      <c r="A532" s="337"/>
      <c r="B532" s="338"/>
      <c r="C532" s="339"/>
      <c r="D532" s="340"/>
      <c r="E532" s="341"/>
      <c r="F532" s="339"/>
      <c r="G532" s="340"/>
      <c r="H532" s="341"/>
      <c r="I532" s="342"/>
      <c r="J532" s="340"/>
      <c r="K532" s="326"/>
      <c r="L532" s="326"/>
      <c r="M532" s="326"/>
      <c r="N532" s="326"/>
      <c r="O532" s="364"/>
      <c r="P532" s="364"/>
    </row>
    <row r="533" spans="1:16" x14ac:dyDescent="0.25">
      <c r="A533" s="337"/>
      <c r="B533" s="338"/>
      <c r="C533" s="339"/>
      <c r="D533" s="340"/>
      <c r="E533" s="341"/>
      <c r="F533" s="339"/>
      <c r="G533" s="340"/>
      <c r="H533" s="341"/>
      <c r="I533" s="342"/>
      <c r="J533" s="340"/>
      <c r="K533" s="326"/>
      <c r="L533" s="326"/>
      <c r="M533" s="326"/>
      <c r="N533" s="326"/>
      <c r="O533" s="364"/>
      <c r="P533" s="364"/>
    </row>
    <row r="534" spans="1:16" x14ac:dyDescent="0.25">
      <c r="A534" s="337"/>
      <c r="B534" s="338"/>
      <c r="C534" s="339"/>
      <c r="D534" s="340"/>
      <c r="E534" s="341"/>
      <c r="F534" s="339"/>
      <c r="G534" s="340"/>
      <c r="H534" s="341"/>
      <c r="I534" s="342"/>
      <c r="J534" s="340"/>
      <c r="K534" s="326"/>
      <c r="L534" s="326"/>
      <c r="M534" s="326"/>
      <c r="N534" s="326"/>
      <c r="O534" s="364"/>
      <c r="P534" s="364"/>
    </row>
    <row r="535" spans="1:16" x14ac:dyDescent="0.25">
      <c r="A535" s="337"/>
      <c r="B535" s="338"/>
      <c r="C535" s="339"/>
      <c r="D535" s="340"/>
      <c r="E535" s="341"/>
      <c r="F535" s="339"/>
      <c r="G535" s="340"/>
      <c r="H535" s="341"/>
      <c r="I535" s="342"/>
      <c r="J535" s="340"/>
      <c r="K535" s="326"/>
      <c r="L535" s="326"/>
      <c r="M535" s="326"/>
      <c r="N535" s="326"/>
      <c r="O535" s="364"/>
      <c r="P535" s="364"/>
    </row>
    <row r="536" spans="1:16" x14ac:dyDescent="0.25">
      <c r="A536" s="337"/>
      <c r="B536" s="338"/>
      <c r="C536" s="339"/>
      <c r="D536" s="340"/>
      <c r="E536" s="341"/>
      <c r="F536" s="339"/>
      <c r="G536" s="340"/>
      <c r="H536" s="341"/>
      <c r="I536" s="342"/>
      <c r="J536" s="340"/>
      <c r="K536" s="326"/>
      <c r="L536" s="326"/>
      <c r="M536" s="326"/>
      <c r="N536" s="326"/>
      <c r="O536" s="364"/>
      <c r="P536" s="364"/>
    </row>
    <row r="537" spans="1:16" x14ac:dyDescent="0.25">
      <c r="A537" s="337"/>
      <c r="B537" s="338"/>
      <c r="C537" s="339"/>
      <c r="D537" s="340"/>
      <c r="E537" s="341"/>
      <c r="F537" s="339"/>
      <c r="G537" s="340"/>
      <c r="H537" s="341"/>
      <c r="I537" s="342"/>
      <c r="J537" s="340"/>
      <c r="K537" s="326"/>
      <c r="L537" s="326"/>
      <c r="M537" s="326"/>
      <c r="N537" s="326"/>
      <c r="O537" s="364"/>
      <c r="P537" s="364"/>
    </row>
    <row r="538" spans="1:16" x14ac:dyDescent="0.25">
      <c r="A538" s="337"/>
      <c r="B538" s="338"/>
      <c r="C538" s="339"/>
      <c r="D538" s="340"/>
      <c r="E538" s="341"/>
      <c r="F538" s="339"/>
      <c r="G538" s="340"/>
      <c r="H538" s="341"/>
      <c r="I538" s="342"/>
      <c r="J538" s="340"/>
      <c r="K538" s="326"/>
      <c r="L538" s="326"/>
      <c r="M538" s="326"/>
      <c r="N538" s="326"/>
      <c r="O538" s="364"/>
      <c r="P538" s="364"/>
    </row>
    <row r="539" spans="1:16" x14ac:dyDescent="0.25">
      <c r="A539" s="337"/>
      <c r="B539" s="338"/>
      <c r="C539" s="339"/>
      <c r="D539" s="340"/>
      <c r="E539" s="341"/>
      <c r="F539" s="339"/>
      <c r="G539" s="340"/>
      <c r="H539" s="341"/>
      <c r="I539" s="342"/>
      <c r="J539" s="340"/>
      <c r="K539" s="326"/>
      <c r="L539" s="326"/>
      <c r="M539" s="326"/>
      <c r="N539" s="326"/>
      <c r="O539" s="364"/>
      <c r="P539" s="364"/>
    </row>
    <row r="540" spans="1:16" x14ac:dyDescent="0.25">
      <c r="A540" s="337"/>
      <c r="B540" s="338"/>
      <c r="C540" s="339"/>
      <c r="D540" s="340"/>
      <c r="E540" s="341"/>
      <c r="F540" s="339"/>
      <c r="G540" s="340"/>
      <c r="H540" s="341"/>
      <c r="I540" s="342"/>
      <c r="J540" s="340"/>
      <c r="K540" s="326"/>
      <c r="L540" s="326"/>
      <c r="M540" s="326"/>
      <c r="N540" s="326"/>
      <c r="O540" s="364"/>
      <c r="P540" s="364"/>
    </row>
    <row r="541" spans="1:16" x14ac:dyDescent="0.25">
      <c r="A541" s="337"/>
      <c r="B541" s="338"/>
      <c r="C541" s="339"/>
      <c r="D541" s="340"/>
      <c r="E541" s="341"/>
      <c r="F541" s="339"/>
      <c r="G541" s="340"/>
      <c r="H541" s="341"/>
      <c r="I541" s="342"/>
      <c r="J541" s="340"/>
      <c r="K541" s="326"/>
      <c r="L541" s="326"/>
      <c r="M541" s="326"/>
      <c r="N541" s="326"/>
      <c r="O541" s="364"/>
      <c r="P541" s="364"/>
    </row>
    <row r="542" spans="1:16" x14ac:dyDescent="0.25">
      <c r="A542" s="337"/>
      <c r="B542" s="338"/>
      <c r="C542" s="339"/>
      <c r="D542" s="340"/>
      <c r="E542" s="341"/>
      <c r="F542" s="339"/>
      <c r="G542" s="340"/>
      <c r="H542" s="341"/>
      <c r="I542" s="342"/>
      <c r="J542" s="340"/>
      <c r="K542" s="326"/>
      <c r="L542" s="326"/>
      <c r="M542" s="326"/>
      <c r="N542" s="326"/>
      <c r="O542" s="364"/>
      <c r="P542" s="364"/>
    </row>
    <row r="543" spans="1:16" x14ac:dyDescent="0.25">
      <c r="A543" s="337"/>
      <c r="B543" s="338"/>
      <c r="C543" s="339"/>
      <c r="D543" s="340"/>
      <c r="E543" s="341"/>
      <c r="F543" s="339"/>
      <c r="G543" s="340"/>
      <c r="H543" s="341"/>
      <c r="I543" s="342"/>
      <c r="J543" s="340"/>
      <c r="K543" s="326"/>
      <c r="L543" s="326"/>
      <c r="M543" s="326"/>
      <c r="N543" s="326"/>
      <c r="O543" s="364"/>
      <c r="P543" s="364"/>
    </row>
    <row r="544" spans="1:16" x14ac:dyDescent="0.25">
      <c r="A544" s="337"/>
      <c r="B544" s="338"/>
      <c r="C544" s="339"/>
      <c r="D544" s="340"/>
      <c r="E544" s="341"/>
      <c r="F544" s="339"/>
      <c r="G544" s="340"/>
      <c r="H544" s="341"/>
      <c r="I544" s="342"/>
      <c r="J544" s="340"/>
      <c r="K544" s="326"/>
      <c r="L544" s="326"/>
      <c r="M544" s="326"/>
      <c r="N544" s="326"/>
      <c r="O544" s="364"/>
      <c r="P544" s="364"/>
    </row>
    <row r="545" spans="1:16" x14ac:dyDescent="0.25">
      <c r="A545" s="337"/>
      <c r="B545" s="338"/>
      <c r="C545" s="339"/>
      <c r="D545" s="340"/>
      <c r="E545" s="341"/>
      <c r="F545" s="339"/>
      <c r="G545" s="340"/>
      <c r="H545" s="341"/>
      <c r="I545" s="342"/>
      <c r="J545" s="340"/>
      <c r="K545" s="326"/>
      <c r="L545" s="326"/>
      <c r="M545" s="326"/>
      <c r="N545" s="326"/>
      <c r="O545" s="364"/>
      <c r="P545" s="364"/>
    </row>
    <row r="546" spans="1:16" x14ac:dyDescent="0.25">
      <c r="A546" s="337"/>
      <c r="B546" s="338"/>
      <c r="C546" s="339"/>
      <c r="D546" s="340"/>
      <c r="E546" s="341"/>
      <c r="F546" s="339"/>
      <c r="G546" s="340"/>
      <c r="H546" s="341"/>
      <c r="I546" s="342"/>
      <c r="J546" s="340"/>
      <c r="K546" s="326"/>
      <c r="L546" s="326"/>
      <c r="M546" s="326"/>
      <c r="N546" s="326"/>
      <c r="O546" s="364"/>
      <c r="P546" s="364"/>
    </row>
    <row r="547" spans="1:16" x14ac:dyDescent="0.25">
      <c r="A547" s="337"/>
      <c r="B547" s="338"/>
      <c r="C547" s="339"/>
      <c r="D547" s="340"/>
      <c r="E547" s="341"/>
      <c r="F547" s="339"/>
      <c r="G547" s="340"/>
      <c r="H547" s="341"/>
      <c r="I547" s="342"/>
      <c r="J547" s="340"/>
      <c r="K547" s="326"/>
      <c r="L547" s="326"/>
      <c r="M547" s="326"/>
      <c r="N547" s="326"/>
      <c r="O547" s="364"/>
      <c r="P547" s="364"/>
    </row>
    <row r="548" spans="1:16" x14ac:dyDescent="0.25">
      <c r="A548" s="337"/>
      <c r="B548" s="338"/>
      <c r="C548" s="339"/>
      <c r="D548" s="340"/>
      <c r="E548" s="341"/>
      <c r="F548" s="339"/>
      <c r="G548" s="340"/>
      <c r="H548" s="341"/>
      <c r="I548" s="342"/>
      <c r="J548" s="340"/>
      <c r="K548" s="326"/>
      <c r="L548" s="326"/>
      <c r="M548" s="326"/>
      <c r="N548" s="326"/>
      <c r="O548" s="364"/>
      <c r="P548" s="364"/>
    </row>
    <row r="549" spans="1:16" x14ac:dyDescent="0.25">
      <c r="A549" s="337"/>
      <c r="B549" s="338"/>
      <c r="C549" s="339"/>
      <c r="D549" s="340"/>
      <c r="E549" s="341"/>
      <c r="F549" s="339"/>
      <c r="G549" s="340"/>
      <c r="H549" s="341"/>
      <c r="I549" s="342"/>
      <c r="J549" s="340"/>
      <c r="K549" s="326"/>
      <c r="L549" s="326"/>
      <c r="M549" s="326"/>
      <c r="N549" s="326"/>
      <c r="O549" s="364"/>
      <c r="P549" s="364"/>
    </row>
    <row r="550" spans="1:16" x14ac:dyDescent="0.25">
      <c r="A550" s="337"/>
      <c r="B550" s="338"/>
      <c r="C550" s="339"/>
      <c r="D550" s="340"/>
      <c r="E550" s="341"/>
      <c r="F550" s="339"/>
      <c r="G550" s="340"/>
      <c r="H550" s="341"/>
      <c r="I550" s="342"/>
      <c r="J550" s="340"/>
      <c r="K550" s="326"/>
      <c r="L550" s="326"/>
      <c r="M550" s="326"/>
      <c r="N550" s="326"/>
      <c r="O550" s="364"/>
      <c r="P550" s="364"/>
    </row>
    <row r="551" spans="1:16" x14ac:dyDescent="0.25">
      <c r="A551" s="337"/>
      <c r="B551" s="338"/>
      <c r="C551" s="339"/>
      <c r="D551" s="340"/>
      <c r="E551" s="341"/>
      <c r="F551" s="339"/>
      <c r="G551" s="340"/>
      <c r="H551" s="341"/>
      <c r="I551" s="342"/>
      <c r="J551" s="340"/>
      <c r="K551" s="326"/>
      <c r="L551" s="326"/>
      <c r="M551" s="326"/>
      <c r="N551" s="326"/>
      <c r="O551" s="364"/>
      <c r="P551" s="364"/>
    </row>
    <row r="552" spans="1:16" x14ac:dyDescent="0.25">
      <c r="A552" s="337"/>
      <c r="B552" s="338"/>
      <c r="C552" s="339"/>
      <c r="D552" s="340"/>
      <c r="E552" s="341"/>
      <c r="F552" s="339"/>
      <c r="G552" s="340"/>
      <c r="H552" s="341"/>
      <c r="I552" s="342"/>
      <c r="J552" s="340"/>
      <c r="K552" s="326"/>
      <c r="L552" s="326"/>
      <c r="M552" s="326"/>
      <c r="N552" s="326"/>
      <c r="O552" s="364"/>
      <c r="P552" s="364"/>
    </row>
    <row r="553" spans="1:16" x14ac:dyDescent="0.25">
      <c r="A553" s="337"/>
      <c r="B553" s="338"/>
      <c r="C553" s="339"/>
      <c r="D553" s="340"/>
      <c r="E553" s="341"/>
      <c r="F553" s="339"/>
      <c r="G553" s="340"/>
      <c r="H553" s="341"/>
      <c r="I553" s="342"/>
      <c r="J553" s="340"/>
      <c r="K553" s="326"/>
      <c r="L553" s="326"/>
      <c r="M553" s="326"/>
      <c r="N553" s="326"/>
      <c r="O553" s="364"/>
      <c r="P553" s="364"/>
    </row>
    <row r="554" spans="1:16" x14ac:dyDescent="0.25">
      <c r="A554" s="337"/>
      <c r="B554" s="338"/>
      <c r="C554" s="339"/>
      <c r="D554" s="340"/>
      <c r="E554" s="341"/>
      <c r="F554" s="339"/>
      <c r="G554" s="340"/>
      <c r="H554" s="341"/>
      <c r="I554" s="342"/>
      <c r="J554" s="340"/>
      <c r="K554" s="326"/>
      <c r="L554" s="326"/>
      <c r="M554" s="326"/>
      <c r="N554" s="326"/>
      <c r="O554" s="364"/>
      <c r="P554" s="364"/>
    </row>
    <row r="555" spans="1:16" x14ac:dyDescent="0.25">
      <c r="A555" s="337"/>
      <c r="B555" s="338"/>
      <c r="C555" s="339"/>
      <c r="D555" s="340"/>
      <c r="E555" s="341"/>
      <c r="F555" s="339"/>
      <c r="G555" s="340"/>
      <c r="H555" s="341"/>
      <c r="I555" s="342"/>
      <c r="J555" s="340"/>
      <c r="K555" s="326"/>
      <c r="L555" s="326"/>
      <c r="M555" s="326"/>
      <c r="N555" s="326"/>
      <c r="O555" s="364"/>
      <c r="P555" s="364"/>
    </row>
    <row r="556" spans="1:16" x14ac:dyDescent="0.25">
      <c r="A556" s="337"/>
      <c r="B556" s="338"/>
      <c r="C556" s="339"/>
      <c r="D556" s="340"/>
      <c r="E556" s="341"/>
      <c r="F556" s="339"/>
      <c r="G556" s="340"/>
      <c r="H556" s="341"/>
      <c r="I556" s="342"/>
      <c r="J556" s="340"/>
      <c r="K556" s="326"/>
      <c r="L556" s="326"/>
      <c r="M556" s="326"/>
      <c r="N556" s="326"/>
      <c r="O556" s="364"/>
      <c r="P556" s="364"/>
    </row>
    <row r="557" spans="1:16" x14ac:dyDescent="0.25">
      <c r="A557" s="337"/>
      <c r="B557" s="338"/>
      <c r="C557" s="339"/>
      <c r="D557" s="340"/>
      <c r="E557" s="341"/>
      <c r="F557" s="339"/>
      <c r="G557" s="340"/>
      <c r="H557" s="341"/>
      <c r="I557" s="342"/>
      <c r="J557" s="340"/>
      <c r="K557" s="326"/>
      <c r="L557" s="326"/>
      <c r="M557" s="326"/>
      <c r="N557" s="326"/>
      <c r="O557" s="364"/>
      <c r="P557" s="364"/>
    </row>
    <row r="558" spans="1:16" x14ac:dyDescent="0.25">
      <c r="A558" s="337"/>
      <c r="B558" s="338"/>
      <c r="C558" s="339"/>
      <c r="D558" s="340"/>
      <c r="E558" s="341"/>
      <c r="F558" s="339"/>
      <c r="G558" s="340"/>
      <c r="H558" s="341"/>
      <c r="I558" s="342"/>
      <c r="J558" s="340"/>
      <c r="K558" s="326"/>
      <c r="L558" s="326"/>
      <c r="M558" s="326"/>
      <c r="N558" s="326"/>
      <c r="O558" s="364"/>
      <c r="P558" s="364"/>
    </row>
    <row r="559" spans="1:16" x14ac:dyDescent="0.25">
      <c r="A559" s="337"/>
      <c r="B559" s="338"/>
      <c r="C559" s="339"/>
      <c r="D559" s="340"/>
      <c r="E559" s="341"/>
      <c r="F559" s="339"/>
      <c r="G559" s="340"/>
      <c r="H559" s="341"/>
      <c r="I559" s="342"/>
      <c r="J559" s="340"/>
      <c r="K559" s="326"/>
      <c r="L559" s="326"/>
      <c r="M559" s="326"/>
      <c r="N559" s="326"/>
      <c r="O559" s="364"/>
      <c r="P559" s="364"/>
    </row>
    <row r="560" spans="1:16" x14ac:dyDescent="0.25">
      <c r="A560" s="337"/>
      <c r="B560" s="338"/>
      <c r="C560" s="339"/>
      <c r="D560" s="340"/>
      <c r="E560" s="341"/>
      <c r="F560" s="339"/>
      <c r="G560" s="340"/>
      <c r="H560" s="341"/>
      <c r="I560" s="342"/>
      <c r="J560" s="340"/>
      <c r="K560" s="326"/>
      <c r="L560" s="326"/>
      <c r="M560" s="326"/>
      <c r="N560" s="326"/>
      <c r="O560" s="364"/>
      <c r="P560" s="364"/>
    </row>
    <row r="561" spans="1:16" x14ac:dyDescent="0.25">
      <c r="A561" s="337"/>
      <c r="B561" s="338"/>
      <c r="C561" s="339"/>
      <c r="D561" s="340"/>
      <c r="E561" s="341"/>
      <c r="F561" s="339"/>
      <c r="G561" s="340"/>
      <c r="H561" s="341"/>
      <c r="I561" s="342"/>
      <c r="J561" s="340"/>
      <c r="K561" s="326"/>
      <c r="L561" s="326"/>
      <c r="M561" s="326"/>
      <c r="N561" s="326"/>
      <c r="O561" s="364"/>
      <c r="P561" s="364"/>
    </row>
    <row r="562" spans="1:16" x14ac:dyDescent="0.25">
      <c r="A562" s="337"/>
      <c r="B562" s="338"/>
      <c r="C562" s="339"/>
      <c r="D562" s="340"/>
      <c r="E562" s="341"/>
      <c r="F562" s="339"/>
      <c r="G562" s="340"/>
      <c r="H562" s="341"/>
      <c r="I562" s="342"/>
      <c r="J562" s="340"/>
      <c r="K562" s="326"/>
      <c r="L562" s="326"/>
      <c r="M562" s="326"/>
      <c r="N562" s="326"/>
      <c r="O562" s="364"/>
      <c r="P562" s="364"/>
    </row>
    <row r="563" spans="1:16" x14ac:dyDescent="0.25">
      <c r="A563" s="337"/>
      <c r="B563" s="338"/>
      <c r="C563" s="339"/>
      <c r="D563" s="340"/>
      <c r="E563" s="341"/>
      <c r="F563" s="339"/>
      <c r="G563" s="340"/>
      <c r="H563" s="341"/>
      <c r="I563" s="342"/>
      <c r="J563" s="340"/>
      <c r="K563" s="326"/>
      <c r="L563" s="326"/>
      <c r="M563" s="326"/>
      <c r="N563" s="326"/>
      <c r="O563" s="364"/>
      <c r="P563" s="364"/>
    </row>
    <row r="564" spans="1:16" x14ac:dyDescent="0.25">
      <c r="A564" s="337"/>
      <c r="B564" s="338"/>
      <c r="C564" s="339"/>
      <c r="D564" s="340"/>
      <c r="E564" s="341"/>
      <c r="F564" s="339"/>
      <c r="G564" s="340"/>
      <c r="H564" s="341"/>
      <c r="I564" s="342"/>
      <c r="J564" s="340"/>
      <c r="K564" s="326"/>
      <c r="L564" s="326"/>
      <c r="M564" s="326"/>
      <c r="N564" s="326"/>
      <c r="O564" s="364"/>
      <c r="P564" s="364"/>
    </row>
    <row r="565" spans="1:16" x14ac:dyDescent="0.25">
      <c r="A565" s="337"/>
      <c r="B565" s="338"/>
      <c r="C565" s="339"/>
      <c r="D565" s="340"/>
      <c r="E565" s="341"/>
      <c r="F565" s="339"/>
      <c r="G565" s="340"/>
      <c r="H565" s="341"/>
      <c r="I565" s="342"/>
      <c r="J565" s="340"/>
      <c r="K565" s="326"/>
      <c r="L565" s="326"/>
      <c r="M565" s="326"/>
      <c r="N565" s="326"/>
      <c r="O565" s="364"/>
      <c r="P565" s="364"/>
    </row>
    <row r="566" spans="1:16" x14ac:dyDescent="0.25">
      <c r="A566" s="337"/>
      <c r="B566" s="338"/>
      <c r="C566" s="339"/>
      <c r="D566" s="340"/>
      <c r="E566" s="341"/>
      <c r="F566" s="339"/>
      <c r="G566" s="340"/>
      <c r="H566" s="341"/>
      <c r="I566" s="342"/>
      <c r="J566" s="340"/>
      <c r="K566" s="326"/>
      <c r="L566" s="326"/>
      <c r="M566" s="326"/>
      <c r="N566" s="326"/>
      <c r="O566" s="364"/>
      <c r="P566" s="364"/>
    </row>
    <row r="567" spans="1:16" x14ac:dyDescent="0.25">
      <c r="A567" s="337"/>
      <c r="B567" s="338"/>
      <c r="C567" s="339"/>
      <c r="D567" s="340"/>
      <c r="E567" s="341"/>
      <c r="F567" s="339"/>
      <c r="G567" s="340"/>
      <c r="H567" s="341"/>
      <c r="I567" s="342"/>
      <c r="J567" s="340"/>
      <c r="K567" s="326"/>
      <c r="L567" s="326"/>
      <c r="M567" s="326"/>
      <c r="N567" s="326"/>
      <c r="O567" s="364"/>
      <c r="P567" s="364"/>
    </row>
    <row r="568" spans="1:16" x14ac:dyDescent="0.25">
      <c r="A568" s="337"/>
      <c r="B568" s="338"/>
      <c r="C568" s="339"/>
      <c r="D568" s="340"/>
      <c r="E568" s="341"/>
      <c r="F568" s="339"/>
      <c r="G568" s="340"/>
      <c r="H568" s="341"/>
      <c r="I568" s="342"/>
      <c r="J568" s="340"/>
      <c r="K568" s="326"/>
      <c r="L568" s="326"/>
      <c r="M568" s="326"/>
      <c r="N568" s="326"/>
      <c r="O568" s="364"/>
      <c r="P568" s="364"/>
    </row>
    <row r="569" spans="1:16" x14ac:dyDescent="0.25">
      <c r="A569" s="337"/>
      <c r="B569" s="338"/>
      <c r="C569" s="339"/>
      <c r="D569" s="340"/>
      <c r="E569" s="341"/>
      <c r="F569" s="339"/>
      <c r="G569" s="340"/>
      <c r="H569" s="341"/>
      <c r="I569" s="342"/>
      <c r="J569" s="340"/>
      <c r="K569" s="326"/>
      <c r="L569" s="326"/>
      <c r="M569" s="326"/>
      <c r="N569" s="326"/>
      <c r="O569" s="364"/>
      <c r="P569" s="364"/>
    </row>
    <row r="570" spans="1:16" x14ac:dyDescent="0.25">
      <c r="A570" s="337"/>
      <c r="B570" s="338"/>
      <c r="C570" s="339"/>
      <c r="D570" s="340"/>
      <c r="E570" s="341"/>
      <c r="F570" s="339"/>
      <c r="G570" s="340"/>
      <c r="H570" s="341"/>
      <c r="I570" s="342"/>
      <c r="J570" s="362"/>
      <c r="K570" s="326"/>
      <c r="L570" s="326"/>
      <c r="M570" s="326"/>
      <c r="N570" s="326"/>
      <c r="O570" s="364"/>
      <c r="P570" s="364"/>
    </row>
    <row r="571" spans="1:16" x14ac:dyDescent="0.25">
      <c r="A571" s="337"/>
      <c r="B571" s="338"/>
      <c r="C571" s="339"/>
      <c r="D571" s="340"/>
      <c r="E571" s="341"/>
      <c r="F571" s="339"/>
      <c r="G571" s="340"/>
      <c r="H571" s="341"/>
      <c r="I571" s="342"/>
      <c r="J571" s="340"/>
      <c r="K571" s="326"/>
      <c r="L571" s="326"/>
      <c r="M571" s="326"/>
      <c r="N571" s="326"/>
      <c r="O571" s="364"/>
      <c r="P571" s="364"/>
    </row>
    <row r="572" spans="1:16" x14ac:dyDescent="0.25">
      <c r="A572" s="337"/>
      <c r="B572" s="338"/>
      <c r="C572" s="339"/>
      <c r="D572" s="340"/>
      <c r="E572" s="341"/>
      <c r="F572" s="339"/>
      <c r="G572" s="340"/>
      <c r="H572" s="341"/>
      <c r="I572" s="342"/>
      <c r="J572" s="362"/>
      <c r="K572" s="326"/>
      <c r="L572" s="326"/>
      <c r="M572" s="326"/>
      <c r="N572" s="326"/>
      <c r="O572" s="364"/>
      <c r="P572" s="364"/>
    </row>
    <row r="573" spans="1:16" x14ac:dyDescent="0.25">
      <c r="A573" s="337"/>
      <c r="B573" s="338"/>
      <c r="C573" s="339"/>
      <c r="D573" s="340"/>
      <c r="E573" s="341"/>
      <c r="F573" s="339"/>
      <c r="G573" s="340"/>
      <c r="H573" s="341"/>
      <c r="I573" s="342"/>
      <c r="J573" s="340"/>
      <c r="K573" s="326"/>
      <c r="L573" s="326"/>
      <c r="M573" s="326"/>
      <c r="N573" s="326"/>
      <c r="O573" s="364"/>
      <c r="P573" s="364"/>
    </row>
    <row r="574" spans="1:16" x14ac:dyDescent="0.25">
      <c r="A574" s="337"/>
      <c r="B574" s="338"/>
      <c r="C574" s="339"/>
      <c r="D574" s="340"/>
      <c r="E574" s="341"/>
      <c r="F574" s="339"/>
      <c r="G574" s="340"/>
      <c r="H574" s="341"/>
      <c r="I574" s="342"/>
      <c r="J574" s="340"/>
      <c r="K574" s="326"/>
      <c r="L574" s="326"/>
      <c r="M574" s="326"/>
      <c r="N574" s="326"/>
      <c r="O574" s="364"/>
      <c r="P574" s="364"/>
    </row>
    <row r="575" spans="1:16" x14ac:dyDescent="0.25">
      <c r="A575" s="337"/>
      <c r="B575" s="338"/>
      <c r="C575" s="339"/>
      <c r="D575" s="340"/>
      <c r="E575" s="341"/>
      <c r="F575" s="339"/>
      <c r="G575" s="340"/>
      <c r="H575" s="341"/>
      <c r="I575" s="342"/>
      <c r="J575" s="362"/>
      <c r="K575" s="326"/>
      <c r="L575" s="326"/>
      <c r="M575" s="326"/>
      <c r="N575" s="326"/>
      <c r="O575" s="364"/>
      <c r="P575" s="364"/>
    </row>
    <row r="576" spans="1:16" x14ac:dyDescent="0.25">
      <c r="A576" s="337"/>
      <c r="B576" s="338"/>
      <c r="C576" s="339"/>
      <c r="D576" s="340"/>
      <c r="E576" s="341"/>
      <c r="F576" s="339"/>
      <c r="G576" s="340"/>
      <c r="H576" s="341"/>
      <c r="I576" s="342"/>
      <c r="J576" s="340"/>
      <c r="K576" s="326"/>
      <c r="L576" s="326"/>
      <c r="M576" s="326"/>
      <c r="N576" s="326"/>
      <c r="O576" s="364"/>
      <c r="P576" s="364"/>
    </row>
    <row r="577" spans="1:16" x14ac:dyDescent="0.25">
      <c r="A577" s="337"/>
      <c r="B577" s="338"/>
      <c r="C577" s="339"/>
      <c r="D577" s="340"/>
      <c r="E577" s="341"/>
      <c r="F577" s="339"/>
      <c r="G577" s="340"/>
      <c r="H577" s="341"/>
      <c r="I577" s="342"/>
      <c r="J577" s="340"/>
      <c r="K577" s="326"/>
      <c r="L577" s="326"/>
      <c r="M577" s="326"/>
      <c r="N577" s="326"/>
      <c r="O577" s="364"/>
      <c r="P577" s="364"/>
    </row>
    <row r="578" spans="1:16" x14ac:dyDescent="0.25">
      <c r="A578" s="337"/>
      <c r="B578" s="338"/>
      <c r="C578" s="339"/>
      <c r="D578" s="340"/>
      <c r="E578" s="341"/>
      <c r="F578" s="339"/>
      <c r="G578" s="340"/>
      <c r="H578" s="341"/>
      <c r="I578" s="342"/>
      <c r="J578" s="340"/>
      <c r="K578" s="326"/>
      <c r="L578" s="326"/>
      <c r="M578" s="326"/>
      <c r="N578" s="326"/>
      <c r="O578" s="364"/>
      <c r="P578" s="364"/>
    </row>
    <row r="579" spans="1:16" x14ac:dyDescent="0.25">
      <c r="A579" s="337"/>
      <c r="B579" s="338"/>
      <c r="C579" s="339"/>
      <c r="D579" s="340"/>
      <c r="E579" s="341"/>
      <c r="F579" s="339"/>
      <c r="G579" s="340"/>
      <c r="H579" s="341"/>
      <c r="I579" s="342"/>
      <c r="J579" s="340"/>
      <c r="K579" s="326"/>
      <c r="L579" s="326"/>
      <c r="M579" s="326"/>
      <c r="N579" s="326"/>
      <c r="O579" s="364"/>
      <c r="P579" s="364"/>
    </row>
    <row r="580" spans="1:16" x14ac:dyDescent="0.25">
      <c r="A580" s="337"/>
      <c r="B580" s="338"/>
      <c r="C580" s="339"/>
      <c r="D580" s="340"/>
      <c r="E580" s="341"/>
      <c r="F580" s="339"/>
      <c r="G580" s="340"/>
      <c r="H580" s="341"/>
      <c r="I580" s="342"/>
      <c r="J580" s="340"/>
      <c r="K580" s="326"/>
      <c r="L580" s="326"/>
      <c r="M580" s="326"/>
      <c r="N580" s="326"/>
      <c r="O580" s="364"/>
      <c r="P580" s="364"/>
    </row>
    <row r="581" spans="1:16" x14ac:dyDescent="0.25">
      <c r="A581" s="337"/>
      <c r="B581" s="338"/>
      <c r="C581" s="339"/>
      <c r="D581" s="340"/>
      <c r="E581" s="341"/>
      <c r="F581" s="339"/>
      <c r="G581" s="340"/>
      <c r="H581" s="341"/>
      <c r="I581" s="342"/>
      <c r="J581" s="362"/>
      <c r="K581" s="326"/>
      <c r="L581" s="326"/>
      <c r="M581" s="326"/>
      <c r="N581" s="326"/>
      <c r="O581" s="364"/>
      <c r="P581" s="364"/>
    </row>
    <row r="582" spans="1:16" x14ac:dyDescent="0.25">
      <c r="A582" s="337"/>
      <c r="B582" s="338"/>
      <c r="C582" s="339"/>
      <c r="D582" s="340"/>
      <c r="E582" s="341"/>
      <c r="F582" s="339"/>
      <c r="G582" s="340"/>
      <c r="H582" s="341"/>
      <c r="I582" s="342"/>
      <c r="J582" s="340"/>
      <c r="K582" s="326"/>
      <c r="L582" s="326"/>
      <c r="M582" s="326"/>
      <c r="N582" s="326"/>
      <c r="O582" s="364"/>
      <c r="P582" s="364"/>
    </row>
    <row r="583" spans="1:16" x14ac:dyDescent="0.25">
      <c r="A583" s="337"/>
      <c r="B583" s="338"/>
      <c r="C583" s="339"/>
      <c r="D583" s="340"/>
      <c r="E583" s="341"/>
      <c r="F583" s="339"/>
      <c r="G583" s="340"/>
      <c r="H583" s="341"/>
      <c r="I583" s="342"/>
      <c r="J583" s="340"/>
      <c r="K583" s="326"/>
      <c r="L583" s="326"/>
      <c r="M583" s="326"/>
      <c r="N583" s="326"/>
      <c r="O583" s="364"/>
      <c r="P583" s="364"/>
    </row>
    <row r="584" spans="1:16" x14ac:dyDescent="0.25">
      <c r="A584" s="337"/>
      <c r="B584" s="338"/>
      <c r="C584" s="339"/>
      <c r="D584" s="340"/>
      <c r="E584" s="341"/>
      <c r="F584" s="339"/>
      <c r="G584" s="340"/>
      <c r="H584" s="341"/>
      <c r="I584" s="342"/>
      <c r="J584" s="362"/>
      <c r="K584" s="326"/>
      <c r="L584" s="326"/>
      <c r="M584" s="326"/>
      <c r="N584" s="326"/>
      <c r="O584" s="364"/>
      <c r="P584" s="364"/>
    </row>
    <row r="585" spans="1:16" x14ac:dyDescent="0.25">
      <c r="A585" s="337"/>
      <c r="B585" s="338"/>
      <c r="C585" s="339"/>
      <c r="D585" s="340"/>
      <c r="E585" s="341"/>
      <c r="F585" s="339"/>
      <c r="G585" s="340"/>
      <c r="H585" s="341"/>
      <c r="I585" s="342"/>
      <c r="J585" s="340"/>
      <c r="K585" s="326"/>
      <c r="L585" s="326"/>
      <c r="M585" s="326"/>
      <c r="N585" s="326"/>
      <c r="O585" s="364"/>
      <c r="P585" s="364"/>
    </row>
    <row r="586" spans="1:16" x14ac:dyDescent="0.25">
      <c r="A586" s="337"/>
      <c r="B586" s="338"/>
      <c r="C586" s="339"/>
      <c r="D586" s="340"/>
      <c r="E586" s="341"/>
      <c r="F586" s="339"/>
      <c r="G586" s="340"/>
      <c r="H586" s="341"/>
      <c r="I586" s="342"/>
      <c r="J586" s="362"/>
      <c r="K586" s="326"/>
      <c r="L586" s="326"/>
      <c r="M586" s="326"/>
      <c r="N586" s="326"/>
      <c r="O586" s="364"/>
      <c r="P586" s="364"/>
    </row>
    <row r="587" spans="1:16" x14ac:dyDescent="0.25">
      <c r="A587" s="337"/>
      <c r="B587" s="338"/>
      <c r="C587" s="339"/>
      <c r="D587" s="340"/>
      <c r="E587" s="341"/>
      <c r="F587" s="339"/>
      <c r="G587" s="340"/>
      <c r="H587" s="341"/>
      <c r="I587" s="342"/>
      <c r="J587" s="340"/>
      <c r="K587" s="326"/>
      <c r="L587" s="326"/>
      <c r="M587" s="326"/>
      <c r="N587" s="326"/>
      <c r="O587" s="364"/>
      <c r="P587" s="364"/>
    </row>
    <row r="588" spans="1:16" x14ac:dyDescent="0.25">
      <c r="A588" s="337"/>
      <c r="B588" s="338"/>
      <c r="C588" s="339"/>
      <c r="D588" s="340"/>
      <c r="E588" s="341"/>
      <c r="F588" s="339"/>
      <c r="G588" s="340"/>
      <c r="H588" s="341"/>
      <c r="I588" s="342"/>
      <c r="J588" s="340"/>
      <c r="K588" s="326"/>
      <c r="L588" s="326"/>
      <c r="M588" s="326"/>
      <c r="N588" s="326"/>
      <c r="O588" s="364"/>
      <c r="P588" s="364"/>
    </row>
    <row r="589" spans="1:16" x14ac:dyDescent="0.25">
      <c r="A589" s="337"/>
      <c r="B589" s="338"/>
      <c r="C589" s="339"/>
      <c r="D589" s="340"/>
      <c r="E589" s="341"/>
      <c r="F589" s="339"/>
      <c r="G589" s="340"/>
      <c r="H589" s="341"/>
      <c r="I589" s="342"/>
      <c r="J589" s="362"/>
      <c r="K589" s="326"/>
      <c r="L589" s="326"/>
      <c r="M589" s="326"/>
      <c r="N589" s="326"/>
      <c r="O589" s="364"/>
      <c r="P589" s="364"/>
    </row>
    <row r="590" spans="1:16" x14ac:dyDescent="0.25">
      <c r="A590" s="337"/>
      <c r="B590" s="338"/>
      <c r="C590" s="339"/>
      <c r="D590" s="340"/>
      <c r="E590" s="341"/>
      <c r="F590" s="339"/>
      <c r="G590" s="340"/>
      <c r="H590" s="341"/>
      <c r="I590" s="342"/>
      <c r="J590" s="362"/>
      <c r="K590" s="326"/>
      <c r="L590" s="326"/>
      <c r="M590" s="326"/>
      <c r="N590" s="326"/>
      <c r="O590" s="364"/>
      <c r="P590" s="364"/>
    </row>
    <row r="591" spans="1:16" x14ac:dyDescent="0.25">
      <c r="A591" s="337"/>
      <c r="B591" s="338"/>
      <c r="C591" s="339"/>
      <c r="D591" s="340"/>
      <c r="E591" s="341"/>
      <c r="F591" s="339"/>
      <c r="G591" s="340"/>
      <c r="H591" s="341"/>
      <c r="I591" s="342"/>
      <c r="J591" s="362"/>
      <c r="K591" s="326"/>
      <c r="L591" s="326"/>
      <c r="M591" s="326"/>
      <c r="N591" s="326"/>
      <c r="O591" s="364"/>
      <c r="P591" s="364"/>
    </row>
    <row r="592" spans="1:16" x14ac:dyDescent="0.25">
      <c r="A592" s="337"/>
      <c r="B592" s="338"/>
      <c r="C592" s="339"/>
      <c r="D592" s="340"/>
      <c r="E592" s="341"/>
      <c r="F592" s="339"/>
      <c r="G592" s="340"/>
      <c r="H592" s="341"/>
      <c r="I592" s="342"/>
      <c r="J592" s="362"/>
      <c r="K592" s="326"/>
      <c r="L592" s="326"/>
      <c r="M592" s="326"/>
      <c r="N592" s="326"/>
      <c r="O592" s="364"/>
      <c r="P592" s="364"/>
    </row>
    <row r="593" spans="1:16" x14ac:dyDescent="0.25">
      <c r="A593" s="337"/>
      <c r="B593" s="338"/>
      <c r="C593" s="339"/>
      <c r="D593" s="340"/>
      <c r="E593" s="341"/>
      <c r="F593" s="339"/>
      <c r="G593" s="340"/>
      <c r="H593" s="341"/>
      <c r="I593" s="342"/>
      <c r="J593" s="362"/>
      <c r="K593" s="326"/>
      <c r="L593" s="326"/>
      <c r="M593" s="326"/>
      <c r="N593" s="326"/>
      <c r="O593" s="364"/>
      <c r="P593" s="364"/>
    </row>
    <row r="594" spans="1:16" x14ac:dyDescent="0.25">
      <c r="A594" s="337"/>
      <c r="B594" s="338"/>
      <c r="C594" s="339"/>
      <c r="D594" s="340"/>
      <c r="E594" s="341"/>
      <c r="F594" s="339"/>
      <c r="G594" s="340"/>
      <c r="H594" s="341"/>
      <c r="I594" s="342"/>
      <c r="J594" s="362"/>
      <c r="K594" s="326"/>
      <c r="L594" s="326"/>
      <c r="M594" s="326"/>
      <c r="N594" s="326"/>
      <c r="O594" s="364"/>
      <c r="P594" s="364"/>
    </row>
    <row r="595" spans="1:16" x14ac:dyDescent="0.25">
      <c r="A595" s="337"/>
      <c r="B595" s="338"/>
      <c r="C595" s="339"/>
      <c r="D595" s="340"/>
      <c r="E595" s="341"/>
      <c r="F595" s="339"/>
      <c r="G595" s="340"/>
      <c r="H595" s="341"/>
      <c r="I595" s="342"/>
      <c r="J595" s="362"/>
      <c r="K595" s="326"/>
      <c r="L595" s="326"/>
      <c r="M595" s="326"/>
      <c r="N595" s="326"/>
      <c r="O595" s="364"/>
      <c r="P595" s="364"/>
    </row>
    <row r="596" spans="1:16" x14ac:dyDescent="0.25">
      <c r="A596" s="337"/>
      <c r="B596" s="338"/>
      <c r="C596" s="339"/>
      <c r="D596" s="340"/>
      <c r="E596" s="341"/>
      <c r="F596" s="339"/>
      <c r="G596" s="340"/>
      <c r="H596" s="341"/>
      <c r="I596" s="342"/>
      <c r="J596" s="362"/>
      <c r="K596" s="326"/>
      <c r="L596" s="326"/>
      <c r="M596" s="326"/>
      <c r="N596" s="326"/>
      <c r="O596" s="364"/>
      <c r="P596" s="364"/>
    </row>
    <row r="597" spans="1:16" x14ac:dyDescent="0.25">
      <c r="A597" s="337"/>
      <c r="B597" s="338"/>
      <c r="C597" s="339"/>
      <c r="D597" s="340"/>
      <c r="E597" s="341"/>
      <c r="F597" s="339"/>
      <c r="G597" s="340"/>
      <c r="H597" s="341"/>
      <c r="I597" s="342"/>
      <c r="J597" s="362"/>
      <c r="K597" s="326"/>
      <c r="L597" s="326"/>
      <c r="M597" s="326"/>
      <c r="N597" s="326"/>
      <c r="O597" s="364"/>
      <c r="P597" s="364"/>
    </row>
    <row r="598" spans="1:16" x14ac:dyDescent="0.25">
      <c r="A598" s="337"/>
      <c r="B598" s="338"/>
      <c r="C598" s="339"/>
      <c r="D598" s="340"/>
      <c r="E598" s="341"/>
      <c r="F598" s="339"/>
      <c r="G598" s="340"/>
      <c r="H598" s="341"/>
      <c r="I598" s="342"/>
      <c r="J598" s="362"/>
      <c r="K598" s="326"/>
      <c r="L598" s="326"/>
      <c r="M598" s="326"/>
      <c r="N598" s="326"/>
      <c r="O598" s="364"/>
      <c r="P598" s="364"/>
    </row>
    <row r="599" spans="1:16" x14ac:dyDescent="0.25">
      <c r="A599" s="337"/>
      <c r="B599" s="338"/>
      <c r="C599" s="339"/>
      <c r="D599" s="340"/>
      <c r="E599" s="341"/>
      <c r="F599" s="339"/>
      <c r="G599" s="340"/>
      <c r="H599" s="341"/>
      <c r="I599" s="342"/>
      <c r="J599" s="362"/>
      <c r="K599" s="326"/>
      <c r="L599" s="326"/>
      <c r="M599" s="326"/>
      <c r="N599" s="326"/>
      <c r="O599" s="364"/>
      <c r="P599" s="364"/>
    </row>
    <row r="600" spans="1:16" x14ac:dyDescent="0.25">
      <c r="A600" s="337"/>
      <c r="B600" s="338"/>
      <c r="C600" s="339"/>
      <c r="D600" s="340"/>
      <c r="E600" s="341"/>
      <c r="F600" s="339"/>
      <c r="G600" s="340"/>
      <c r="H600" s="341"/>
      <c r="I600" s="342"/>
      <c r="J600" s="362"/>
      <c r="K600" s="326"/>
      <c r="L600" s="326"/>
      <c r="M600" s="326"/>
      <c r="N600" s="326"/>
      <c r="O600" s="364"/>
      <c r="P600" s="364"/>
    </row>
    <row r="601" spans="1:16" x14ac:dyDescent="0.25">
      <c r="A601" s="337"/>
      <c r="B601" s="338"/>
      <c r="C601" s="339"/>
      <c r="D601" s="340"/>
      <c r="E601" s="341"/>
      <c r="F601" s="339"/>
      <c r="G601" s="340"/>
      <c r="H601" s="341"/>
      <c r="I601" s="342"/>
      <c r="J601" s="362"/>
      <c r="K601" s="326"/>
      <c r="L601" s="326"/>
      <c r="M601" s="326"/>
      <c r="N601" s="326"/>
      <c r="O601" s="364"/>
      <c r="P601" s="364"/>
    </row>
    <row r="602" spans="1:16" x14ac:dyDescent="0.25">
      <c r="A602" s="337"/>
      <c r="B602" s="338"/>
      <c r="C602" s="339"/>
      <c r="D602" s="340"/>
      <c r="E602" s="341"/>
      <c r="F602" s="339"/>
      <c r="G602" s="340"/>
      <c r="H602" s="341"/>
      <c r="I602" s="342"/>
      <c r="J602" s="362"/>
      <c r="K602" s="326"/>
      <c r="L602" s="326"/>
      <c r="M602" s="326"/>
      <c r="N602" s="326"/>
      <c r="O602" s="364"/>
      <c r="P602" s="364"/>
    </row>
    <row r="603" spans="1:16" x14ac:dyDescent="0.25">
      <c r="A603" s="337"/>
      <c r="B603" s="338"/>
      <c r="C603" s="339"/>
      <c r="D603" s="340"/>
      <c r="E603" s="341"/>
      <c r="F603" s="339"/>
      <c r="G603" s="340"/>
      <c r="H603" s="341"/>
      <c r="I603" s="342"/>
      <c r="J603" s="362"/>
      <c r="K603" s="326"/>
      <c r="L603" s="326"/>
      <c r="M603" s="326"/>
      <c r="N603" s="326"/>
      <c r="O603" s="364"/>
      <c r="P603" s="364"/>
    </row>
    <row r="604" spans="1:16" x14ac:dyDescent="0.25">
      <c r="A604" s="337"/>
      <c r="B604" s="338"/>
      <c r="C604" s="339"/>
      <c r="D604" s="340"/>
      <c r="E604" s="341"/>
      <c r="F604" s="339"/>
      <c r="G604" s="340"/>
      <c r="H604" s="341"/>
      <c r="I604" s="342"/>
      <c r="J604" s="362"/>
      <c r="K604" s="326"/>
      <c r="L604" s="326"/>
      <c r="M604" s="326"/>
      <c r="N604" s="326"/>
      <c r="O604" s="364"/>
      <c r="P604" s="364"/>
    </row>
    <row r="605" spans="1:16" x14ac:dyDescent="0.25">
      <c r="A605" s="337"/>
      <c r="B605" s="338"/>
      <c r="C605" s="339"/>
      <c r="D605" s="340"/>
      <c r="E605" s="341"/>
      <c r="F605" s="339"/>
      <c r="G605" s="340"/>
      <c r="H605" s="341"/>
      <c r="I605" s="342"/>
      <c r="J605" s="362"/>
      <c r="K605" s="326"/>
      <c r="L605" s="326"/>
      <c r="M605" s="326"/>
      <c r="N605" s="326"/>
      <c r="O605" s="364"/>
      <c r="P605" s="364"/>
    </row>
    <row r="606" spans="1:16" x14ac:dyDescent="0.25">
      <c r="A606" s="337"/>
      <c r="B606" s="338"/>
      <c r="C606" s="339"/>
      <c r="D606" s="340"/>
      <c r="E606" s="341"/>
      <c r="F606" s="339"/>
      <c r="G606" s="340"/>
      <c r="H606" s="341"/>
      <c r="I606" s="342"/>
      <c r="J606" s="362"/>
      <c r="K606" s="326"/>
      <c r="L606" s="326"/>
      <c r="M606" s="326"/>
      <c r="N606" s="326"/>
      <c r="O606" s="364"/>
      <c r="P606" s="364"/>
    </row>
    <row r="607" spans="1:16" x14ac:dyDescent="0.25">
      <c r="A607" s="337"/>
      <c r="B607" s="338"/>
      <c r="C607" s="339"/>
      <c r="D607" s="340"/>
      <c r="E607" s="341"/>
      <c r="F607" s="339"/>
      <c r="G607" s="340"/>
      <c r="H607" s="341"/>
      <c r="I607" s="342"/>
      <c r="J607" s="362"/>
      <c r="K607" s="326"/>
      <c r="L607" s="326"/>
      <c r="M607" s="326"/>
      <c r="N607" s="326"/>
      <c r="O607" s="364"/>
      <c r="P607" s="364"/>
    </row>
    <row r="608" spans="1:16" x14ac:dyDescent="0.25">
      <c r="A608" s="337"/>
      <c r="B608" s="338"/>
      <c r="C608" s="339"/>
      <c r="D608" s="340"/>
      <c r="E608" s="341"/>
      <c r="F608" s="339"/>
      <c r="G608" s="340"/>
      <c r="H608" s="341"/>
      <c r="I608" s="342"/>
      <c r="J608" s="362"/>
      <c r="K608" s="326"/>
      <c r="L608" s="326"/>
      <c r="M608" s="326"/>
      <c r="N608" s="326"/>
      <c r="O608" s="364"/>
      <c r="P608" s="364"/>
    </row>
    <row r="609" spans="1:16" x14ac:dyDescent="0.25">
      <c r="A609" s="337"/>
      <c r="B609" s="338"/>
      <c r="C609" s="339"/>
      <c r="D609" s="340"/>
      <c r="E609" s="341"/>
      <c r="F609" s="339"/>
      <c r="G609" s="340"/>
      <c r="H609" s="341"/>
      <c r="I609" s="342"/>
      <c r="J609" s="362"/>
      <c r="K609" s="326"/>
      <c r="L609" s="326"/>
      <c r="M609" s="326"/>
      <c r="N609" s="326"/>
      <c r="O609" s="364"/>
      <c r="P609" s="364"/>
    </row>
    <row r="610" spans="1:16" x14ac:dyDescent="0.25">
      <c r="A610" s="337"/>
      <c r="B610" s="338"/>
      <c r="C610" s="339"/>
      <c r="D610" s="340"/>
      <c r="E610" s="341"/>
      <c r="F610" s="339"/>
      <c r="G610" s="340"/>
      <c r="H610" s="341"/>
      <c r="I610" s="342"/>
      <c r="J610" s="362"/>
      <c r="K610" s="326"/>
      <c r="L610" s="326"/>
      <c r="M610" s="326"/>
      <c r="N610" s="326"/>
      <c r="O610" s="364"/>
      <c r="P610" s="364"/>
    </row>
    <row r="611" spans="1:16" x14ac:dyDescent="0.25">
      <c r="A611" s="337"/>
      <c r="B611" s="338"/>
      <c r="C611" s="339"/>
      <c r="D611" s="340"/>
      <c r="E611" s="341"/>
      <c r="F611" s="339"/>
      <c r="G611" s="340"/>
      <c r="H611" s="341"/>
      <c r="I611" s="342"/>
      <c r="J611" s="362"/>
      <c r="K611" s="326"/>
      <c r="L611" s="326"/>
      <c r="M611" s="326"/>
      <c r="N611" s="326"/>
      <c r="O611" s="364"/>
      <c r="P611" s="364"/>
    </row>
    <row r="612" spans="1:16" x14ac:dyDescent="0.25">
      <c r="A612" s="337"/>
      <c r="B612" s="338"/>
      <c r="C612" s="339"/>
      <c r="D612" s="340"/>
      <c r="E612" s="341"/>
      <c r="F612" s="339"/>
      <c r="G612" s="340"/>
      <c r="H612" s="341"/>
      <c r="I612" s="342"/>
      <c r="J612" s="362"/>
      <c r="K612" s="326"/>
      <c r="L612" s="326"/>
      <c r="M612" s="326"/>
      <c r="N612" s="326"/>
      <c r="O612" s="364"/>
      <c r="P612" s="364"/>
    </row>
    <row r="613" spans="1:16" x14ac:dyDescent="0.25">
      <c r="A613" s="337"/>
      <c r="B613" s="338"/>
      <c r="C613" s="339"/>
      <c r="D613" s="340"/>
      <c r="E613" s="341"/>
      <c r="F613" s="339"/>
      <c r="G613" s="340"/>
      <c r="H613" s="341"/>
      <c r="I613" s="342"/>
      <c r="J613" s="362"/>
      <c r="K613" s="326"/>
      <c r="L613" s="326"/>
      <c r="M613" s="326"/>
      <c r="N613" s="326"/>
      <c r="O613" s="364"/>
      <c r="P613" s="364"/>
    </row>
    <row r="614" spans="1:16" x14ac:dyDescent="0.25">
      <c r="A614" s="337"/>
      <c r="B614" s="338"/>
      <c r="C614" s="339"/>
      <c r="D614" s="340"/>
      <c r="E614" s="341"/>
      <c r="F614" s="339"/>
      <c r="G614" s="340"/>
      <c r="H614" s="341"/>
      <c r="I614" s="342"/>
      <c r="J614" s="362"/>
      <c r="K614" s="326"/>
      <c r="L614" s="326"/>
      <c r="M614" s="326"/>
      <c r="N614" s="326"/>
      <c r="O614" s="364"/>
      <c r="P614" s="364"/>
    </row>
    <row r="615" spans="1:16" x14ac:dyDescent="0.25">
      <c r="A615" s="337"/>
      <c r="B615" s="338"/>
      <c r="C615" s="339"/>
      <c r="D615" s="340"/>
      <c r="E615" s="341"/>
      <c r="F615" s="339"/>
      <c r="G615" s="340"/>
      <c r="H615" s="341"/>
      <c r="I615" s="342"/>
      <c r="J615" s="362"/>
      <c r="K615" s="326"/>
      <c r="L615" s="326"/>
      <c r="M615" s="326"/>
      <c r="N615" s="326"/>
      <c r="O615" s="364"/>
      <c r="P615" s="364"/>
    </row>
    <row r="616" spans="1:16" x14ac:dyDescent="0.25">
      <c r="A616" s="337"/>
      <c r="B616" s="338"/>
      <c r="C616" s="339"/>
      <c r="D616" s="340"/>
      <c r="E616" s="341"/>
      <c r="F616" s="339"/>
      <c r="G616" s="340"/>
      <c r="H616" s="341"/>
      <c r="I616" s="342"/>
      <c r="J616" s="362"/>
      <c r="K616" s="326"/>
      <c r="L616" s="326"/>
      <c r="M616" s="326"/>
      <c r="N616" s="326"/>
      <c r="O616" s="364"/>
      <c r="P616" s="364"/>
    </row>
    <row r="617" spans="1:16" x14ac:dyDescent="0.25">
      <c r="A617" s="337"/>
      <c r="B617" s="338"/>
      <c r="C617" s="339"/>
      <c r="D617" s="340"/>
      <c r="E617" s="341"/>
      <c r="F617" s="339"/>
      <c r="G617" s="340"/>
      <c r="H617" s="341"/>
      <c r="I617" s="342"/>
      <c r="J617" s="362"/>
      <c r="K617" s="326"/>
      <c r="L617" s="326"/>
      <c r="M617" s="326"/>
      <c r="N617" s="326"/>
      <c r="O617" s="364"/>
      <c r="P617" s="364"/>
    </row>
    <row r="618" spans="1:16" x14ac:dyDescent="0.25">
      <c r="A618" s="337"/>
      <c r="B618" s="338"/>
      <c r="C618" s="339"/>
      <c r="D618" s="340"/>
      <c r="E618" s="341"/>
      <c r="F618" s="339"/>
      <c r="G618" s="340"/>
      <c r="H618" s="341"/>
      <c r="I618" s="342"/>
      <c r="J618" s="362"/>
      <c r="K618" s="326"/>
      <c r="L618" s="326"/>
      <c r="M618" s="326"/>
      <c r="N618" s="326"/>
      <c r="O618" s="364"/>
      <c r="P618" s="364"/>
    </row>
    <row r="619" spans="1:16" x14ac:dyDescent="0.25">
      <c r="A619" s="337"/>
      <c r="B619" s="338"/>
      <c r="C619" s="339"/>
      <c r="D619" s="340"/>
      <c r="E619" s="341"/>
      <c r="F619" s="339"/>
      <c r="G619" s="340"/>
      <c r="H619" s="341"/>
      <c r="I619" s="342"/>
      <c r="J619" s="362"/>
      <c r="K619" s="326"/>
      <c r="L619" s="363"/>
      <c r="M619" s="326"/>
      <c r="N619" s="326"/>
      <c r="O619" s="364"/>
      <c r="P619" s="364"/>
    </row>
    <row r="620" spans="1:16" x14ac:dyDescent="0.25">
      <c r="A620" s="337"/>
      <c r="B620" s="338"/>
      <c r="C620" s="339"/>
      <c r="D620" s="340"/>
      <c r="E620" s="341"/>
      <c r="F620" s="339"/>
      <c r="G620" s="340"/>
      <c r="H620" s="341"/>
      <c r="I620" s="342"/>
      <c r="J620" s="362"/>
      <c r="K620" s="326"/>
      <c r="L620" s="326"/>
      <c r="M620" s="326"/>
      <c r="N620" s="326"/>
      <c r="O620" s="364"/>
      <c r="P620" s="364"/>
    </row>
    <row r="621" spans="1:16" x14ac:dyDescent="0.25">
      <c r="A621" s="337"/>
      <c r="B621" s="338"/>
      <c r="C621" s="339"/>
      <c r="D621" s="340"/>
      <c r="E621" s="341"/>
      <c r="F621" s="339"/>
      <c r="G621" s="340"/>
      <c r="H621" s="341"/>
      <c r="I621" s="342"/>
      <c r="J621" s="362"/>
      <c r="K621" s="326"/>
      <c r="L621" s="326"/>
      <c r="M621" s="326"/>
      <c r="N621" s="326"/>
      <c r="O621" s="364"/>
      <c r="P621" s="364"/>
    </row>
    <row r="622" spans="1:16" x14ac:dyDescent="0.25">
      <c r="A622" s="337"/>
      <c r="B622" s="338"/>
      <c r="C622" s="339"/>
      <c r="D622" s="340"/>
      <c r="E622" s="341"/>
      <c r="F622" s="339"/>
      <c r="G622" s="340"/>
      <c r="H622" s="341"/>
      <c r="I622" s="342"/>
      <c r="J622" s="362"/>
      <c r="K622" s="326"/>
      <c r="L622" s="365"/>
      <c r="M622" s="365"/>
      <c r="N622" s="326"/>
      <c r="O622" s="364"/>
      <c r="P622" s="364"/>
    </row>
    <row r="623" spans="1:16" x14ac:dyDescent="0.25">
      <c r="A623" s="337"/>
      <c r="B623" s="338"/>
      <c r="C623" s="339"/>
      <c r="D623" s="340"/>
      <c r="E623" s="341"/>
      <c r="F623" s="339"/>
      <c r="G623" s="340"/>
      <c r="H623" s="341"/>
      <c r="I623" s="340"/>
      <c r="J623" s="362"/>
      <c r="K623" s="326"/>
      <c r="L623" s="364"/>
      <c r="M623" s="364"/>
      <c r="N623" s="326"/>
      <c r="O623" s="364"/>
      <c r="P623" s="364"/>
    </row>
    <row r="624" spans="1:16" x14ac:dyDescent="0.25">
      <c r="A624" s="337"/>
      <c r="B624" s="338"/>
      <c r="C624" s="339"/>
      <c r="D624" s="340"/>
      <c r="E624" s="341"/>
      <c r="F624" s="339"/>
      <c r="G624" s="340"/>
      <c r="H624" s="341"/>
      <c r="I624" s="342"/>
      <c r="J624" s="362"/>
      <c r="K624" s="326"/>
      <c r="L624" s="219"/>
      <c r="M624" s="364"/>
      <c r="N624" s="326"/>
      <c r="O624" s="364"/>
      <c r="P624" s="364"/>
    </row>
    <row r="625" spans="1:16" x14ac:dyDescent="0.25">
      <c r="A625" s="337"/>
      <c r="B625" s="338"/>
      <c r="C625" s="339"/>
      <c r="D625" s="340"/>
      <c r="E625" s="341"/>
      <c r="F625" s="339"/>
      <c r="G625" s="340"/>
      <c r="H625" s="341"/>
      <c r="I625" s="342"/>
      <c r="J625" s="362"/>
      <c r="K625" s="326"/>
      <c r="L625" s="364"/>
      <c r="M625" s="364"/>
      <c r="N625" s="326"/>
      <c r="O625" s="364"/>
      <c r="P625" s="364"/>
    </row>
    <row r="626" spans="1:16" x14ac:dyDescent="0.25">
      <c r="A626" s="337"/>
      <c r="B626" s="338"/>
      <c r="C626" s="339"/>
      <c r="D626" s="340"/>
      <c r="E626" s="341"/>
      <c r="F626" s="339"/>
      <c r="G626" s="340"/>
      <c r="H626" s="341"/>
      <c r="I626" s="342"/>
      <c r="J626" s="362"/>
      <c r="K626" s="326"/>
      <c r="L626" s="364"/>
      <c r="M626" s="364"/>
      <c r="N626" s="326"/>
      <c r="O626" s="364"/>
      <c r="P626" s="364"/>
    </row>
    <row r="627" spans="1:16" x14ac:dyDescent="0.25">
      <c r="A627" s="337"/>
      <c r="B627" s="338"/>
      <c r="C627" s="339"/>
      <c r="D627" s="340"/>
      <c r="E627" s="341"/>
      <c r="F627" s="339"/>
      <c r="G627" s="340"/>
      <c r="H627" s="341"/>
      <c r="I627" s="342"/>
      <c r="J627" s="362"/>
      <c r="K627" s="326"/>
      <c r="L627" s="364"/>
      <c r="M627" s="364"/>
      <c r="N627" s="326"/>
      <c r="O627" s="364"/>
      <c r="P627" s="364"/>
    </row>
    <row r="628" spans="1:16" x14ac:dyDescent="0.25">
      <c r="A628" s="337"/>
      <c r="B628" s="338"/>
      <c r="C628" s="339"/>
      <c r="D628" s="340"/>
      <c r="E628" s="341"/>
      <c r="F628" s="339"/>
      <c r="G628" s="340"/>
      <c r="H628" s="341"/>
      <c r="I628" s="342"/>
      <c r="J628" s="362"/>
      <c r="K628" s="326"/>
      <c r="L628" s="364"/>
      <c r="M628" s="364"/>
      <c r="N628" s="326"/>
      <c r="O628" s="364"/>
      <c r="P628" s="364"/>
    </row>
    <row r="629" spans="1:16" x14ac:dyDescent="0.25">
      <c r="A629" s="337"/>
      <c r="B629" s="338"/>
      <c r="C629" s="339"/>
      <c r="D629" s="340"/>
      <c r="E629" s="341"/>
      <c r="F629" s="339"/>
      <c r="G629" s="340"/>
      <c r="H629" s="341"/>
      <c r="I629" s="342"/>
      <c r="J629" s="362"/>
      <c r="K629" s="326"/>
      <c r="L629" s="364"/>
      <c r="M629" s="364"/>
      <c r="N629" s="326"/>
      <c r="O629" s="364"/>
      <c r="P629" s="364"/>
    </row>
    <row r="630" spans="1:16" x14ac:dyDescent="0.25">
      <c r="A630" s="337"/>
      <c r="B630" s="338"/>
      <c r="C630" s="339"/>
      <c r="D630" s="340"/>
      <c r="E630" s="341"/>
      <c r="F630" s="339"/>
      <c r="G630" s="340"/>
      <c r="H630" s="341"/>
      <c r="I630" s="342"/>
      <c r="J630" s="362"/>
      <c r="K630" s="326"/>
      <c r="L630" s="364"/>
      <c r="M630" s="364"/>
      <c r="N630" s="326"/>
      <c r="O630" s="364"/>
      <c r="P630" s="364"/>
    </row>
    <row r="631" spans="1:16" x14ac:dyDescent="0.25">
      <c r="A631" s="337"/>
      <c r="B631" s="338"/>
      <c r="C631" s="339"/>
      <c r="D631" s="340"/>
      <c r="E631" s="341"/>
      <c r="F631" s="339"/>
      <c r="G631" s="340"/>
      <c r="H631" s="341"/>
      <c r="I631" s="342"/>
      <c r="J631" s="362"/>
      <c r="K631" s="326"/>
      <c r="L631" s="364"/>
      <c r="M631" s="364"/>
      <c r="N631" s="326"/>
      <c r="O631" s="364"/>
      <c r="P631" s="364"/>
    </row>
    <row r="632" spans="1:16" x14ac:dyDescent="0.25">
      <c r="A632" s="337"/>
      <c r="B632" s="338"/>
      <c r="C632" s="339"/>
      <c r="D632" s="340"/>
      <c r="E632" s="341"/>
      <c r="F632" s="339"/>
      <c r="G632" s="340"/>
      <c r="H632" s="341"/>
      <c r="I632" s="342"/>
      <c r="J632" s="362"/>
      <c r="K632" s="326"/>
      <c r="L632" s="364"/>
      <c r="M632" s="326"/>
      <c r="N632" s="326"/>
      <c r="O632" s="364"/>
      <c r="P632" s="364"/>
    </row>
    <row r="633" spans="1:16" x14ac:dyDescent="0.25">
      <c r="A633" s="337"/>
      <c r="B633" s="338"/>
      <c r="C633" s="339"/>
      <c r="D633" s="340"/>
      <c r="E633" s="341"/>
      <c r="F633" s="339"/>
      <c r="G633" s="340"/>
      <c r="H633" s="341"/>
      <c r="I633" s="342"/>
      <c r="J633" s="362"/>
      <c r="K633" s="326"/>
      <c r="L633" s="363"/>
      <c r="M633" s="326"/>
      <c r="N633" s="326"/>
      <c r="O633" s="364"/>
      <c r="P633" s="364"/>
    </row>
    <row r="634" spans="1:16" x14ac:dyDescent="0.25">
      <c r="A634" s="337"/>
      <c r="B634" s="338"/>
      <c r="C634" s="339"/>
      <c r="D634" s="340"/>
      <c r="E634" s="341"/>
      <c r="F634" s="339"/>
      <c r="G634" s="340"/>
      <c r="H634" s="341"/>
      <c r="I634" s="342"/>
      <c r="J634" s="362"/>
      <c r="K634" s="326"/>
      <c r="L634" s="326"/>
      <c r="M634" s="326"/>
      <c r="N634" s="326"/>
      <c r="O634" s="364"/>
      <c r="P634" s="364"/>
    </row>
    <row r="635" spans="1:16" x14ac:dyDescent="0.25">
      <c r="A635" s="337"/>
      <c r="B635" s="338"/>
      <c r="C635" s="339"/>
      <c r="D635" s="340"/>
      <c r="E635" s="341"/>
      <c r="F635" s="339"/>
      <c r="G635" s="340"/>
      <c r="H635" s="341"/>
      <c r="I635" s="342"/>
      <c r="J635" s="362"/>
      <c r="K635" s="326"/>
      <c r="L635" s="326"/>
      <c r="M635" s="326"/>
      <c r="N635" s="326"/>
      <c r="O635" s="364"/>
      <c r="P635" s="364"/>
    </row>
    <row r="636" spans="1:16" x14ac:dyDescent="0.25">
      <c r="A636" s="337"/>
      <c r="B636" s="338"/>
      <c r="C636" s="339"/>
      <c r="D636" s="340"/>
      <c r="E636" s="341"/>
      <c r="F636" s="339"/>
      <c r="G636" s="340"/>
      <c r="H636" s="341"/>
      <c r="I636" s="342"/>
      <c r="J636" s="362"/>
      <c r="K636" s="326"/>
      <c r="L636" s="326"/>
      <c r="M636" s="326"/>
      <c r="N636" s="326"/>
      <c r="O636" s="364"/>
      <c r="P636" s="364"/>
    </row>
    <row r="637" spans="1:16" x14ac:dyDescent="0.25">
      <c r="A637" s="337"/>
      <c r="B637" s="338"/>
      <c r="C637" s="339"/>
      <c r="D637" s="340"/>
      <c r="E637" s="341"/>
      <c r="F637" s="339"/>
      <c r="G637" s="340"/>
      <c r="H637" s="341"/>
      <c r="I637" s="342"/>
      <c r="J637" s="362"/>
      <c r="K637" s="326"/>
      <c r="L637" s="326"/>
      <c r="M637" s="326"/>
      <c r="N637" s="326"/>
      <c r="O637" s="364"/>
      <c r="P637" s="364"/>
    </row>
    <row r="638" spans="1:16" x14ac:dyDescent="0.25">
      <c r="A638" s="337"/>
      <c r="B638" s="338"/>
      <c r="C638" s="339"/>
      <c r="D638" s="340"/>
      <c r="E638" s="341"/>
      <c r="F638" s="339"/>
      <c r="G638" s="340"/>
      <c r="H638" s="341"/>
      <c r="I638" s="342"/>
      <c r="J638" s="362"/>
      <c r="K638" s="326"/>
      <c r="L638" s="326"/>
      <c r="M638" s="326"/>
      <c r="N638" s="326"/>
      <c r="O638" s="364"/>
      <c r="P638" s="364"/>
    </row>
    <row r="639" spans="1:16" x14ac:dyDescent="0.25">
      <c r="A639" s="337"/>
      <c r="B639" s="338"/>
      <c r="C639" s="339"/>
      <c r="D639" s="340"/>
      <c r="E639" s="341"/>
      <c r="F639" s="339"/>
      <c r="G639" s="340"/>
      <c r="H639" s="341"/>
      <c r="I639" s="342"/>
      <c r="J639" s="362"/>
      <c r="K639" s="326"/>
      <c r="L639" s="326"/>
      <c r="M639" s="326"/>
      <c r="N639" s="326"/>
      <c r="O639" s="364"/>
      <c r="P639" s="364"/>
    </row>
    <row r="640" spans="1:16" x14ac:dyDescent="0.25">
      <c r="A640" s="337"/>
      <c r="B640" s="338"/>
      <c r="C640" s="339"/>
      <c r="D640" s="340"/>
      <c r="E640" s="341"/>
      <c r="F640" s="339"/>
      <c r="G640" s="340"/>
      <c r="H640" s="341"/>
      <c r="I640" s="342"/>
      <c r="J640" s="362"/>
      <c r="K640" s="326"/>
      <c r="L640" s="326"/>
      <c r="M640" s="326"/>
      <c r="N640" s="326"/>
      <c r="O640" s="364"/>
      <c r="P640" s="364"/>
    </row>
    <row r="641" spans="1:16" x14ac:dyDescent="0.25">
      <c r="A641" s="337"/>
      <c r="B641" s="338"/>
      <c r="C641" s="339"/>
      <c r="D641" s="340"/>
      <c r="E641" s="341"/>
      <c r="F641" s="339"/>
      <c r="G641" s="340"/>
      <c r="H641" s="341"/>
      <c r="I641" s="342"/>
      <c r="J641" s="362"/>
      <c r="K641" s="326"/>
      <c r="L641" s="326"/>
      <c r="M641" s="326"/>
      <c r="N641" s="326"/>
      <c r="O641" s="364"/>
      <c r="P641" s="364"/>
    </row>
    <row r="642" spans="1:16" x14ac:dyDescent="0.25">
      <c r="A642" s="337"/>
      <c r="B642" s="338"/>
      <c r="C642" s="339"/>
      <c r="D642" s="340"/>
      <c r="E642" s="341"/>
      <c r="F642" s="339"/>
      <c r="G642" s="340"/>
      <c r="H642" s="341"/>
      <c r="I642" s="342"/>
      <c r="J642" s="362"/>
      <c r="K642" s="326"/>
      <c r="L642" s="326"/>
      <c r="M642" s="326"/>
      <c r="N642" s="326"/>
      <c r="O642" s="364"/>
      <c r="P642" s="364"/>
    </row>
    <row r="643" spans="1:16" x14ac:dyDescent="0.25">
      <c r="A643" s="337"/>
      <c r="B643" s="338"/>
      <c r="C643" s="339"/>
      <c r="D643" s="340"/>
      <c r="E643" s="341"/>
      <c r="F643" s="339"/>
      <c r="G643" s="340"/>
      <c r="H643" s="341"/>
      <c r="I643" s="342"/>
      <c r="J643" s="362"/>
      <c r="K643" s="326"/>
      <c r="L643" s="326"/>
      <c r="M643" s="326"/>
      <c r="N643" s="326"/>
      <c r="O643" s="364"/>
      <c r="P643" s="364"/>
    </row>
    <row r="644" spans="1:16" x14ac:dyDescent="0.25">
      <c r="A644" s="337"/>
      <c r="B644" s="338"/>
      <c r="C644" s="339"/>
      <c r="D644" s="340"/>
      <c r="E644" s="341"/>
      <c r="F644" s="339"/>
      <c r="G644" s="340"/>
      <c r="H644" s="341"/>
      <c r="I644" s="342"/>
      <c r="J644" s="340"/>
      <c r="K644" s="326"/>
      <c r="L644" s="326"/>
      <c r="M644" s="326"/>
      <c r="N644" s="326"/>
      <c r="O644" s="364"/>
      <c r="P644" s="364"/>
    </row>
    <row r="645" spans="1:16" x14ac:dyDescent="0.25">
      <c r="A645" s="337"/>
      <c r="B645" s="366" t="s">
        <v>11</v>
      </c>
      <c r="C645" s="367">
        <f>SUM(C7:C644)</f>
        <v>89</v>
      </c>
      <c r="D645" s="368">
        <f>SUM(D7:D644)</f>
        <v>8780632</v>
      </c>
      <c r="E645" s="366" t="s">
        <v>11</v>
      </c>
      <c r="F645" s="367">
        <f>SUM(F7:F644)</f>
        <v>5</v>
      </c>
      <c r="G645" s="368">
        <f>SUM(G7:G644)</f>
        <v>479588</v>
      </c>
      <c r="H645" s="368">
        <f>SUM(H7:H644)</f>
        <v>0</v>
      </c>
      <c r="I645" s="367">
        <f>SUM(I7:I644)</f>
        <v>0</v>
      </c>
      <c r="J645" s="369"/>
      <c r="K645" s="326"/>
      <c r="L645" s="326"/>
      <c r="M645" s="326"/>
      <c r="N645" s="326"/>
      <c r="O645" s="364"/>
      <c r="P645" s="364"/>
    </row>
    <row r="646" spans="1:16" x14ac:dyDescent="0.25">
      <c r="A646" s="337"/>
      <c r="B646" s="366"/>
      <c r="C646" s="367"/>
      <c r="D646" s="368"/>
      <c r="E646" s="366"/>
      <c r="F646" s="367"/>
      <c r="G646" s="369"/>
      <c r="H646" s="338"/>
      <c r="I646" s="339"/>
      <c r="J646" s="369"/>
      <c r="K646" s="326"/>
      <c r="L646" s="326"/>
      <c r="M646" s="326"/>
      <c r="N646" s="326"/>
      <c r="O646" s="364"/>
      <c r="P646" s="364"/>
    </row>
    <row r="647" spans="1:16" x14ac:dyDescent="0.25">
      <c r="A647" s="337"/>
      <c r="B647" s="370"/>
      <c r="C647" s="339"/>
      <c r="D647" s="340"/>
      <c r="E647" s="366"/>
      <c r="F647" s="339"/>
      <c r="G647" s="447" t="s">
        <v>12</v>
      </c>
      <c r="H647" s="447"/>
      <c r="I647" s="342"/>
      <c r="J647" s="371">
        <f>SUM(D7:D644)</f>
        <v>8780632</v>
      </c>
      <c r="K647" s="326"/>
      <c r="L647" s="326"/>
      <c r="M647" s="326"/>
      <c r="N647" s="326"/>
      <c r="O647" s="364"/>
      <c r="P647" s="364"/>
    </row>
    <row r="648" spans="1:16" x14ac:dyDescent="0.25">
      <c r="A648" s="355"/>
      <c r="B648" s="344"/>
      <c r="C648" s="345"/>
      <c r="D648" s="347"/>
      <c r="E648" s="346"/>
      <c r="F648" s="345"/>
      <c r="G648" s="446" t="s">
        <v>13</v>
      </c>
      <c r="H648" s="446"/>
      <c r="I648" s="348"/>
      <c r="J648" s="354">
        <f>SUM(G7:G644)</f>
        <v>479588</v>
      </c>
      <c r="K648" s="326"/>
      <c r="L648" s="326"/>
      <c r="M648" s="326"/>
      <c r="N648" s="326"/>
      <c r="O648" s="364"/>
      <c r="P648" s="364"/>
    </row>
    <row r="649" spans="1:16" x14ac:dyDescent="0.25">
      <c r="A649" s="343"/>
      <c r="B649" s="346"/>
      <c r="C649" s="345"/>
      <c r="D649" s="347"/>
      <c r="E649" s="346"/>
      <c r="F649" s="345"/>
      <c r="G649" s="446" t="s">
        <v>14</v>
      </c>
      <c r="H649" s="446"/>
      <c r="I649" s="356"/>
      <c r="J649" s="357">
        <f>J647-J648</f>
        <v>8301044</v>
      </c>
      <c r="K649" s="326"/>
      <c r="L649" s="326"/>
      <c r="M649" s="326"/>
      <c r="N649" s="326"/>
      <c r="O649" s="364"/>
      <c r="P649" s="364"/>
    </row>
    <row r="650" spans="1:16" x14ac:dyDescent="0.25">
      <c r="A650" s="358"/>
      <c r="B650" s="359"/>
      <c r="C650" s="345"/>
      <c r="D650" s="360"/>
      <c r="E650" s="346"/>
      <c r="F650" s="345"/>
      <c r="G650" s="446" t="s">
        <v>15</v>
      </c>
      <c r="H650" s="446"/>
      <c r="I650" s="348"/>
      <c r="J650" s="354">
        <f>SUM(H7:H644)</f>
        <v>0</v>
      </c>
      <c r="K650" s="326"/>
      <c r="L650" s="326"/>
      <c r="M650" s="326"/>
      <c r="N650" s="326"/>
      <c r="O650" s="364"/>
      <c r="P650" s="364"/>
    </row>
    <row r="651" spans="1:16" x14ac:dyDescent="0.25">
      <c r="A651" s="343"/>
      <c r="B651" s="359"/>
      <c r="C651" s="345"/>
      <c r="D651" s="360"/>
      <c r="E651" s="346"/>
      <c r="F651" s="345"/>
      <c r="G651" s="446" t="s">
        <v>16</v>
      </c>
      <c r="H651" s="446"/>
      <c r="I651" s="348"/>
      <c r="J651" s="354">
        <f>J649+J650</f>
        <v>8301044</v>
      </c>
      <c r="K651" s="326"/>
      <c r="L651" s="326"/>
      <c r="M651" s="326"/>
      <c r="N651" s="326"/>
      <c r="O651" s="364"/>
      <c r="P651" s="364"/>
    </row>
    <row r="652" spans="1:16" x14ac:dyDescent="0.25">
      <c r="A652" s="343"/>
      <c r="B652" s="359"/>
      <c r="C652" s="345"/>
      <c r="D652" s="360"/>
      <c r="E652" s="346"/>
      <c r="F652" s="345"/>
      <c r="G652" s="446" t="s">
        <v>5</v>
      </c>
      <c r="H652" s="446"/>
      <c r="I652" s="348"/>
      <c r="J652" s="354">
        <f>SUM(I7:I644)</f>
        <v>0</v>
      </c>
      <c r="K652" s="326"/>
      <c r="L652" s="326"/>
      <c r="M652" s="326"/>
      <c r="N652" s="326"/>
      <c r="O652" s="364"/>
      <c r="P652" s="364"/>
    </row>
    <row r="653" spans="1:16" x14ac:dyDescent="0.25">
      <c r="A653" s="343"/>
      <c r="B653" s="359"/>
      <c r="C653" s="345"/>
      <c r="D653" s="360"/>
      <c r="E653" s="346"/>
      <c r="F653" s="345"/>
      <c r="G653" s="446" t="s">
        <v>31</v>
      </c>
      <c r="H653" s="446"/>
      <c r="I653" s="345" t="str">
        <f>IF(J653&gt;0,"SALDO",IF(J653&lt;0,"PIUTANG",IF(J653=0,"LUNAS")))</f>
        <v>PIUTANG</v>
      </c>
      <c r="J653" s="354">
        <f>J652-J651</f>
        <v>-8301044</v>
      </c>
      <c r="K653" s="326"/>
      <c r="L653" s="326"/>
      <c r="M653" s="326"/>
      <c r="N653" s="326"/>
      <c r="O653" s="364"/>
      <c r="P653" s="364"/>
    </row>
    <row r="654" spans="1:16" x14ac:dyDescent="0.25">
      <c r="A654" s="343"/>
      <c r="K654" s="326"/>
      <c r="L654" s="326"/>
      <c r="M654" s="326"/>
      <c r="N654" s="326"/>
      <c r="O654" s="364"/>
      <c r="P654" s="364"/>
    </row>
  </sheetData>
  <mergeCells count="15">
    <mergeCell ref="G653:H653"/>
    <mergeCell ref="G647:H647"/>
    <mergeCell ref="G648:H648"/>
    <mergeCell ref="G649:H649"/>
    <mergeCell ref="G650:H650"/>
    <mergeCell ref="G651:H651"/>
    <mergeCell ref="G652:H652"/>
    <mergeCell ref="F1:H1"/>
    <mergeCell ref="F2:H2"/>
    <mergeCell ref="A4:J4"/>
    <mergeCell ref="A5:A6"/>
    <mergeCell ref="B5:G5"/>
    <mergeCell ref="H5:H6"/>
    <mergeCell ref="I5:I6"/>
    <mergeCell ref="J5:J6"/>
  </mergeCells>
  <pageMargins left="0.12" right="0.12" top="0.51" bottom="0.41" header="0.3" footer="1.04"/>
  <pageSetup orientation="portrait" horizontalDpi="120" verticalDpi="72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pageSetUpPr fitToPage="1"/>
  </sheetPr>
  <dimension ref="A1:L126"/>
  <sheetViews>
    <sheetView workbookViewId="0">
      <pane ySplit="7" topLeftCell="A71" activePane="bottomLeft" state="frozen"/>
      <selection pane="bottomLeft" activeCell="F14" sqref="F14"/>
    </sheetView>
  </sheetViews>
  <sheetFormatPr defaultRowHeight="15" x14ac:dyDescent="0.25"/>
  <cols>
    <col min="1" max="1" width="9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6.85546875" style="81" customWidth="1"/>
    <col min="7" max="7" width="11.140625" customWidth="1"/>
    <col min="8" max="8" width="10" customWidth="1"/>
    <col min="9" max="9" width="12.28515625" style="37" customWidth="1"/>
    <col min="10" max="10" width="18.42578125" customWidth="1"/>
    <col min="12" max="12" width="11.5703125" bestFit="1" customWidth="1"/>
    <col min="13" max="13" width="10.5703125" bestFit="1" customWidth="1"/>
  </cols>
  <sheetData>
    <row r="1" spans="1:12" x14ac:dyDescent="0.25">
      <c r="A1" s="20" t="s">
        <v>0</v>
      </c>
      <c r="B1" s="20"/>
      <c r="C1" s="28" t="s">
        <v>52</v>
      </c>
      <c r="D1" s="20"/>
      <c r="E1" s="20"/>
      <c r="F1" s="414" t="s">
        <v>22</v>
      </c>
      <c r="G1" s="414"/>
      <c r="H1" s="414"/>
      <c r="I1" s="38" t="s">
        <v>46</v>
      </c>
      <c r="J1" s="20"/>
      <c r="L1" s="238"/>
    </row>
    <row r="2" spans="1:12" x14ac:dyDescent="0.25">
      <c r="A2" s="20" t="s">
        <v>1</v>
      </c>
      <c r="B2" s="20"/>
      <c r="C2" s="28" t="s">
        <v>19</v>
      </c>
      <c r="D2" s="20"/>
      <c r="E2" s="20"/>
      <c r="F2" s="414" t="s">
        <v>21</v>
      </c>
      <c r="G2" s="414"/>
      <c r="H2" s="414"/>
      <c r="I2" s="38">
        <f>J126*-1</f>
        <v>-228398</v>
      </c>
      <c r="J2" s="20"/>
      <c r="L2" s="238">
        <f>D110+D111-G110</f>
        <v>1693213</v>
      </c>
    </row>
    <row r="3" spans="1:12" s="233" customFormat="1" x14ac:dyDescent="0.25">
      <c r="A3" s="218" t="s">
        <v>114</v>
      </c>
      <c r="B3" s="218"/>
      <c r="C3" s="28" t="s">
        <v>164</v>
      </c>
      <c r="D3" s="218"/>
      <c r="E3" s="218"/>
      <c r="F3" s="265"/>
      <c r="G3" s="265"/>
      <c r="H3" s="265"/>
      <c r="I3" s="220"/>
      <c r="J3" s="218"/>
      <c r="L3" s="238"/>
    </row>
    <row r="4" spans="1:12" x14ac:dyDescent="0.25">
      <c r="L4" s="238">
        <f>I111-L2</f>
        <v>6787</v>
      </c>
    </row>
    <row r="5" spans="1:12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</row>
    <row r="6" spans="1:12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25" t="s">
        <v>4</v>
      </c>
      <c r="I6" s="457" t="s">
        <v>5</v>
      </c>
      <c r="J6" s="429" t="s">
        <v>6</v>
      </c>
    </row>
    <row r="7" spans="1:12" x14ac:dyDescent="0.25">
      <c r="A7" s="451"/>
      <c r="B7" s="1" t="s">
        <v>7</v>
      </c>
      <c r="C7" s="24" t="s">
        <v>8</v>
      </c>
      <c r="D7" s="2" t="s">
        <v>9</v>
      </c>
      <c r="E7" s="1" t="s">
        <v>10</v>
      </c>
      <c r="F7" s="92" t="s">
        <v>8</v>
      </c>
      <c r="G7" s="2" t="s">
        <v>9</v>
      </c>
      <c r="H7" s="426"/>
      <c r="I7" s="458"/>
      <c r="J7" s="430"/>
    </row>
    <row r="8" spans="1:12" x14ac:dyDescent="0.25">
      <c r="A8" s="43">
        <v>42495</v>
      </c>
      <c r="B8" s="89">
        <v>160081753</v>
      </c>
      <c r="C8" s="89">
        <v>133</v>
      </c>
      <c r="D8" s="90">
        <v>13447438</v>
      </c>
      <c r="E8" s="46"/>
      <c r="F8" s="82"/>
      <c r="G8" s="47"/>
      <c r="H8" s="50"/>
      <c r="I8" s="49">
        <v>10467283</v>
      </c>
      <c r="J8" s="50" t="s">
        <v>17</v>
      </c>
    </row>
    <row r="9" spans="1:12" x14ac:dyDescent="0.25">
      <c r="A9" s="43">
        <v>42498</v>
      </c>
      <c r="B9" s="89"/>
      <c r="C9" s="89"/>
      <c r="D9" s="90"/>
      <c r="E9" s="46">
        <v>160022278</v>
      </c>
      <c r="F9" s="49">
        <v>27</v>
      </c>
      <c r="G9" s="50">
        <v>2477300</v>
      </c>
      <c r="H9" s="50"/>
      <c r="I9" s="49"/>
      <c r="J9" s="50"/>
    </row>
    <row r="10" spans="1:12" x14ac:dyDescent="0.25">
      <c r="A10" s="43"/>
      <c r="B10" s="89"/>
      <c r="C10" s="89"/>
      <c r="D10" s="90"/>
      <c r="E10" s="46">
        <v>160022317</v>
      </c>
      <c r="F10" s="49">
        <v>4</v>
      </c>
      <c r="G10" s="50">
        <v>502863</v>
      </c>
      <c r="H10" s="50"/>
      <c r="I10" s="49"/>
      <c r="J10" s="50"/>
    </row>
    <row r="11" spans="1:12" x14ac:dyDescent="0.25">
      <c r="A11" s="43">
        <v>42502</v>
      </c>
      <c r="B11" s="46">
        <v>160082738</v>
      </c>
      <c r="C11" s="87">
        <v>155</v>
      </c>
      <c r="D11" s="50">
        <v>15705200</v>
      </c>
      <c r="E11" s="46">
        <v>160022516</v>
      </c>
      <c r="F11" s="82">
        <v>21</v>
      </c>
      <c r="G11" s="47">
        <v>2458575</v>
      </c>
      <c r="H11" s="50">
        <v>100000</v>
      </c>
      <c r="I11" s="49">
        <v>13246625</v>
      </c>
      <c r="J11" s="50" t="s">
        <v>17</v>
      </c>
    </row>
    <row r="12" spans="1:12" x14ac:dyDescent="0.25">
      <c r="A12" s="43">
        <v>42509</v>
      </c>
      <c r="B12" s="46">
        <v>160083696</v>
      </c>
      <c r="C12" s="88">
        <v>114</v>
      </c>
      <c r="D12" s="50">
        <v>11682913</v>
      </c>
      <c r="E12" s="46">
        <v>160022867</v>
      </c>
      <c r="F12" s="84">
        <v>35</v>
      </c>
      <c r="G12" s="47">
        <v>3546200</v>
      </c>
      <c r="H12" s="50">
        <v>130000</v>
      </c>
      <c r="I12" s="49"/>
      <c r="J12" s="50"/>
    </row>
    <row r="13" spans="1:12" x14ac:dyDescent="0.25">
      <c r="A13" s="43">
        <v>42513</v>
      </c>
      <c r="B13" s="46"/>
      <c r="C13" s="88"/>
      <c r="D13" s="50"/>
      <c r="E13" s="46">
        <v>160023016</v>
      </c>
      <c r="F13" s="84">
        <v>25</v>
      </c>
      <c r="G13" s="50">
        <v>2961088</v>
      </c>
      <c r="H13" s="50">
        <v>110000</v>
      </c>
      <c r="I13" s="49">
        <v>5515625</v>
      </c>
      <c r="J13" s="50" t="s">
        <v>17</v>
      </c>
    </row>
    <row r="14" spans="1:12" x14ac:dyDescent="0.25">
      <c r="A14" s="43">
        <v>42516</v>
      </c>
      <c r="B14" s="46">
        <v>160084654</v>
      </c>
      <c r="C14" s="88">
        <v>135</v>
      </c>
      <c r="D14" s="50">
        <v>13965350</v>
      </c>
      <c r="E14" s="46">
        <v>160023271</v>
      </c>
      <c r="F14" s="84">
        <v>31</v>
      </c>
      <c r="G14" s="50">
        <v>3356850</v>
      </c>
      <c r="H14" s="50"/>
      <c r="I14" s="49"/>
      <c r="J14" s="50"/>
    </row>
    <row r="15" spans="1:12" x14ac:dyDescent="0.25">
      <c r="A15" s="43">
        <v>42521</v>
      </c>
      <c r="B15" s="46">
        <v>160085237</v>
      </c>
      <c r="C15" s="88">
        <v>3</v>
      </c>
      <c r="D15" s="50">
        <v>242900</v>
      </c>
      <c r="E15" s="46"/>
      <c r="F15" s="84"/>
      <c r="G15" s="50"/>
      <c r="H15" s="50"/>
      <c r="I15" s="49">
        <v>10851400</v>
      </c>
      <c r="J15" s="50" t="s">
        <v>17</v>
      </c>
    </row>
    <row r="16" spans="1:12" x14ac:dyDescent="0.25">
      <c r="A16" s="43">
        <v>42523</v>
      </c>
      <c r="B16" s="46">
        <v>160085602</v>
      </c>
      <c r="C16" s="129">
        <v>115</v>
      </c>
      <c r="D16" s="50">
        <v>11922750</v>
      </c>
      <c r="E16" s="48"/>
      <c r="F16" s="82"/>
      <c r="G16" s="50"/>
      <c r="H16" s="48"/>
      <c r="I16" s="49"/>
      <c r="J16" s="50"/>
    </row>
    <row r="17" spans="1:12" x14ac:dyDescent="0.25">
      <c r="A17" s="43">
        <v>42530</v>
      </c>
      <c r="B17" s="46">
        <v>160086725</v>
      </c>
      <c r="C17" s="129">
        <v>147</v>
      </c>
      <c r="D17" s="50">
        <v>14683550</v>
      </c>
      <c r="E17" s="48">
        <v>160023561</v>
      </c>
      <c r="F17" s="82">
        <v>30</v>
      </c>
      <c r="G17" s="50">
        <v>3245200</v>
      </c>
      <c r="H17" s="48"/>
      <c r="I17" s="49">
        <v>8920450</v>
      </c>
      <c r="J17" s="50" t="s">
        <v>17</v>
      </c>
      <c r="L17" s="18"/>
    </row>
    <row r="18" spans="1:12" x14ac:dyDescent="0.25">
      <c r="A18" s="43">
        <v>42537</v>
      </c>
      <c r="B18" s="46">
        <v>160087963</v>
      </c>
      <c r="C18" s="129">
        <v>76</v>
      </c>
      <c r="D18" s="50">
        <v>8293863</v>
      </c>
      <c r="E18" s="48">
        <v>160023880</v>
      </c>
      <c r="F18" s="82">
        <v>4</v>
      </c>
      <c r="G18" s="50">
        <v>470575</v>
      </c>
      <c r="H18" s="48"/>
      <c r="I18" s="49"/>
      <c r="J18" s="50"/>
      <c r="L18" s="18"/>
    </row>
    <row r="19" spans="1:12" x14ac:dyDescent="0.25">
      <c r="A19" s="43">
        <v>42537</v>
      </c>
      <c r="B19" s="46">
        <v>160087993</v>
      </c>
      <c r="C19" s="129">
        <v>74</v>
      </c>
      <c r="D19" s="50">
        <v>7098088</v>
      </c>
      <c r="E19" s="48">
        <v>160023896</v>
      </c>
      <c r="F19" s="82">
        <v>25</v>
      </c>
      <c r="G19" s="50">
        <v>2408350</v>
      </c>
      <c r="H19" s="48"/>
      <c r="I19" s="49">
        <v>11561725</v>
      </c>
      <c r="J19" s="50" t="s">
        <v>17</v>
      </c>
      <c r="L19" s="18"/>
    </row>
    <row r="20" spans="1:12" x14ac:dyDescent="0.25">
      <c r="A20" s="43">
        <v>42544</v>
      </c>
      <c r="B20" s="46">
        <v>160089391</v>
      </c>
      <c r="C20" s="129">
        <v>146</v>
      </c>
      <c r="D20" s="50">
        <v>14746463</v>
      </c>
      <c r="E20" s="48">
        <v>160024303</v>
      </c>
      <c r="F20" s="82">
        <v>42</v>
      </c>
      <c r="G20" s="50">
        <v>4314013</v>
      </c>
      <c r="H20" s="48"/>
      <c r="I20" s="49">
        <v>11077938</v>
      </c>
      <c r="J20" s="50" t="s">
        <v>17</v>
      </c>
      <c r="L20" s="18"/>
    </row>
    <row r="21" spans="1:12" x14ac:dyDescent="0.25">
      <c r="A21" s="43">
        <v>42549</v>
      </c>
      <c r="B21" s="46"/>
      <c r="C21" s="129"/>
      <c r="D21" s="50"/>
      <c r="E21" s="48">
        <v>160024607</v>
      </c>
      <c r="F21" s="82">
        <v>69</v>
      </c>
      <c r="G21" s="50">
        <v>7239400</v>
      </c>
      <c r="H21" s="48"/>
      <c r="I21" s="49">
        <v>7507063</v>
      </c>
      <c r="J21" s="50" t="s">
        <v>17</v>
      </c>
      <c r="L21" s="18"/>
    </row>
    <row r="22" spans="1:12" x14ac:dyDescent="0.25">
      <c r="A22" s="43">
        <v>42580</v>
      </c>
      <c r="B22" s="46">
        <v>160092281</v>
      </c>
      <c r="C22" s="129">
        <v>24</v>
      </c>
      <c r="D22" s="50">
        <v>2257588</v>
      </c>
      <c r="E22" s="48"/>
      <c r="F22" s="82"/>
      <c r="G22" s="50"/>
      <c r="H22" s="48"/>
      <c r="I22" s="49">
        <v>1887200</v>
      </c>
      <c r="J22" s="50" t="s">
        <v>17</v>
      </c>
      <c r="L22" s="18"/>
    </row>
    <row r="23" spans="1:12" x14ac:dyDescent="0.25">
      <c r="A23" s="43">
        <v>42586</v>
      </c>
      <c r="B23" s="46">
        <v>160092825</v>
      </c>
      <c r="C23" s="129">
        <v>39</v>
      </c>
      <c r="D23" s="50">
        <v>3936888</v>
      </c>
      <c r="E23" s="48">
        <v>160025243</v>
      </c>
      <c r="F23" s="82">
        <v>3</v>
      </c>
      <c r="G23" s="50">
        <v>370388</v>
      </c>
      <c r="H23" s="48"/>
      <c r="I23" s="49">
        <v>2968613</v>
      </c>
      <c r="J23" s="50" t="s">
        <v>17</v>
      </c>
      <c r="L23" s="18"/>
    </row>
    <row r="24" spans="1:12" x14ac:dyDescent="0.25">
      <c r="A24" s="43">
        <v>42593</v>
      </c>
      <c r="B24" s="46">
        <v>160093567</v>
      </c>
      <c r="C24" s="129">
        <v>65</v>
      </c>
      <c r="D24" s="50">
        <v>6893600</v>
      </c>
      <c r="E24" s="48">
        <v>160025417</v>
      </c>
      <c r="F24" s="82">
        <v>11</v>
      </c>
      <c r="G24" s="50">
        <v>968275</v>
      </c>
      <c r="H24" s="48"/>
      <c r="I24" s="49"/>
      <c r="J24" s="50"/>
      <c r="L24" s="18"/>
    </row>
    <row r="25" spans="1:12" x14ac:dyDescent="0.25">
      <c r="A25" s="43">
        <v>42600</v>
      </c>
      <c r="B25" s="46">
        <v>160094184</v>
      </c>
      <c r="C25" s="129">
        <v>69</v>
      </c>
      <c r="D25" s="50">
        <v>7289100</v>
      </c>
      <c r="E25" s="48">
        <v>160025563</v>
      </c>
      <c r="F25" s="82">
        <v>11</v>
      </c>
      <c r="G25" s="50">
        <v>1299725</v>
      </c>
      <c r="H25" s="48"/>
      <c r="I25" s="49">
        <v>5593875</v>
      </c>
      <c r="J25" s="50" t="s">
        <v>17</v>
      </c>
      <c r="L25" s="18"/>
    </row>
    <row r="26" spans="1:12" x14ac:dyDescent="0.25">
      <c r="A26" s="43">
        <v>42607</v>
      </c>
      <c r="B26" s="46">
        <v>160094867</v>
      </c>
      <c r="C26" s="129">
        <v>75</v>
      </c>
      <c r="D26" s="50">
        <v>7923738</v>
      </c>
      <c r="E26" s="48">
        <v>160025734</v>
      </c>
      <c r="F26" s="82">
        <v>10</v>
      </c>
      <c r="G26" s="50">
        <v>1286075</v>
      </c>
      <c r="H26" s="48"/>
      <c r="I26" s="49">
        <v>6003025</v>
      </c>
      <c r="J26" s="50" t="s">
        <v>17</v>
      </c>
      <c r="L26" s="18"/>
    </row>
    <row r="27" spans="1:12" x14ac:dyDescent="0.25">
      <c r="A27" s="43">
        <v>42607</v>
      </c>
      <c r="B27" s="46">
        <v>160094882</v>
      </c>
      <c r="C27" s="129">
        <v>1</v>
      </c>
      <c r="D27" s="50">
        <v>70000</v>
      </c>
      <c r="E27" s="48"/>
      <c r="F27" s="82"/>
      <c r="G27" s="50"/>
      <c r="H27" s="48"/>
      <c r="I27" s="49">
        <v>6249338</v>
      </c>
      <c r="J27" s="50" t="s">
        <v>17</v>
      </c>
      <c r="L27" s="18"/>
    </row>
    <row r="28" spans="1:12" x14ac:dyDescent="0.25">
      <c r="A28" s="43">
        <v>42614</v>
      </c>
      <c r="B28" s="46">
        <v>160095545</v>
      </c>
      <c r="C28" s="129">
        <v>101</v>
      </c>
      <c r="D28" s="50">
        <v>9409313</v>
      </c>
      <c r="E28" s="48">
        <v>160025898</v>
      </c>
      <c r="F28" s="82">
        <v>15</v>
      </c>
      <c r="G28" s="50">
        <v>1744400</v>
      </c>
      <c r="H28" s="48"/>
      <c r="I28" s="49"/>
      <c r="J28" s="50"/>
      <c r="L28" s="18"/>
    </row>
    <row r="29" spans="1:12" x14ac:dyDescent="0.25">
      <c r="A29" s="43">
        <v>42621</v>
      </c>
      <c r="B29" s="46">
        <v>160096356</v>
      </c>
      <c r="C29" s="129">
        <v>193</v>
      </c>
      <c r="D29" s="50">
        <v>18406413</v>
      </c>
      <c r="E29" s="48">
        <v>160026088</v>
      </c>
      <c r="F29" s="82">
        <v>14</v>
      </c>
      <c r="G29" s="50">
        <v>1508238</v>
      </c>
      <c r="H29" s="48"/>
      <c r="I29" s="49">
        <v>7901075</v>
      </c>
      <c r="J29" s="50" t="s">
        <v>17</v>
      </c>
      <c r="L29" s="18"/>
    </row>
    <row r="30" spans="1:12" x14ac:dyDescent="0.25">
      <c r="A30" s="43">
        <v>42628</v>
      </c>
      <c r="B30" s="46">
        <v>160096989</v>
      </c>
      <c r="C30" s="129">
        <v>70</v>
      </c>
      <c r="D30" s="50">
        <v>6659450</v>
      </c>
      <c r="E30" s="48">
        <v>160026280</v>
      </c>
      <c r="F30" s="82">
        <v>22</v>
      </c>
      <c r="G30" s="50">
        <v>2164488</v>
      </c>
      <c r="H30" s="48"/>
      <c r="I30" s="49">
        <v>16241925</v>
      </c>
      <c r="J30" s="50" t="s">
        <v>17</v>
      </c>
      <c r="L30" s="18"/>
    </row>
    <row r="31" spans="1:12" x14ac:dyDescent="0.25">
      <c r="A31" s="43">
        <v>42635</v>
      </c>
      <c r="B31" s="46">
        <v>160097665</v>
      </c>
      <c r="C31" s="129">
        <v>80</v>
      </c>
      <c r="D31" s="50">
        <v>8061900</v>
      </c>
      <c r="E31" s="48">
        <v>160026443</v>
      </c>
      <c r="F31" s="82">
        <v>24</v>
      </c>
      <c r="G31" s="50">
        <v>2415350</v>
      </c>
      <c r="H31" s="48"/>
      <c r="I31" s="49">
        <v>4244100</v>
      </c>
      <c r="J31" s="50" t="s">
        <v>17</v>
      </c>
      <c r="L31" s="18"/>
    </row>
    <row r="32" spans="1:12" x14ac:dyDescent="0.25">
      <c r="A32" s="43">
        <v>42635</v>
      </c>
      <c r="B32" s="46">
        <v>160097690</v>
      </c>
      <c r="C32" s="129">
        <v>1</v>
      </c>
      <c r="D32" s="50">
        <v>98963</v>
      </c>
      <c r="E32" s="48"/>
      <c r="F32" s="82"/>
      <c r="G32" s="50"/>
      <c r="H32" s="48"/>
      <c r="I32" s="49">
        <v>7447825</v>
      </c>
      <c r="J32" s="50" t="s">
        <v>17</v>
      </c>
      <c r="L32" s="18"/>
    </row>
    <row r="33" spans="1:12" x14ac:dyDescent="0.25">
      <c r="A33" s="43">
        <v>42642</v>
      </c>
      <c r="B33" s="46">
        <v>160098356</v>
      </c>
      <c r="C33" s="129">
        <v>78</v>
      </c>
      <c r="D33" s="50">
        <v>7756000</v>
      </c>
      <c r="E33" s="48">
        <v>160026623</v>
      </c>
      <c r="F33" s="82">
        <v>7</v>
      </c>
      <c r="G33" s="50">
        <v>713038</v>
      </c>
      <c r="H33" s="48"/>
      <c r="I33" s="49">
        <v>6781250</v>
      </c>
      <c r="J33" s="50" t="s">
        <v>17</v>
      </c>
      <c r="L33" s="18"/>
    </row>
    <row r="34" spans="1:12" x14ac:dyDescent="0.25">
      <c r="A34" s="43">
        <v>42649</v>
      </c>
      <c r="B34" s="46">
        <v>160099205</v>
      </c>
      <c r="C34" s="129">
        <v>45</v>
      </c>
      <c r="D34" s="50">
        <v>4659288</v>
      </c>
      <c r="E34" s="48">
        <v>160026788</v>
      </c>
      <c r="F34" s="82">
        <v>9</v>
      </c>
      <c r="G34" s="50">
        <v>974750</v>
      </c>
      <c r="H34" s="48"/>
      <c r="I34" s="49">
        <v>2817413</v>
      </c>
      <c r="J34" s="50" t="s">
        <v>17</v>
      </c>
      <c r="L34" s="18"/>
    </row>
    <row r="35" spans="1:12" x14ac:dyDescent="0.25">
      <c r="A35" s="241">
        <v>42656</v>
      </c>
      <c r="B35" s="242">
        <v>160099997</v>
      </c>
      <c r="C35" s="129">
        <v>41</v>
      </c>
      <c r="D35" s="246">
        <v>4208575</v>
      </c>
      <c r="E35" s="244"/>
      <c r="F35" s="247"/>
      <c r="G35" s="246"/>
      <c r="H35" s="244"/>
      <c r="I35" s="245"/>
      <c r="J35" s="246"/>
      <c r="L35" s="18"/>
    </row>
    <row r="36" spans="1:12" x14ac:dyDescent="0.25">
      <c r="A36" s="241">
        <v>42659</v>
      </c>
      <c r="B36" s="242"/>
      <c r="C36" s="129"/>
      <c r="D36" s="246"/>
      <c r="E36" s="244">
        <v>160027019</v>
      </c>
      <c r="F36" s="247">
        <v>18</v>
      </c>
      <c r="G36" s="246">
        <v>1841875</v>
      </c>
      <c r="H36" s="244"/>
      <c r="I36" s="245">
        <v>2685550</v>
      </c>
      <c r="J36" s="246" t="s">
        <v>17</v>
      </c>
      <c r="L36" s="18"/>
    </row>
    <row r="37" spans="1:12" x14ac:dyDescent="0.25">
      <c r="A37" s="241">
        <v>42663</v>
      </c>
      <c r="B37" s="242">
        <v>160100727</v>
      </c>
      <c r="C37" s="129">
        <v>40</v>
      </c>
      <c r="D37" s="246">
        <v>3963050</v>
      </c>
      <c r="E37" s="244">
        <v>160027179</v>
      </c>
      <c r="F37" s="247">
        <v>14</v>
      </c>
      <c r="G37" s="246">
        <v>1523025</v>
      </c>
      <c r="H37" s="244"/>
      <c r="I37" s="245"/>
      <c r="J37" s="246"/>
      <c r="L37" s="18"/>
    </row>
    <row r="38" spans="1:12" s="233" customFormat="1" x14ac:dyDescent="0.25">
      <c r="A38" s="241">
        <v>42670</v>
      </c>
      <c r="B38" s="242">
        <v>160101391</v>
      </c>
      <c r="C38" s="129">
        <v>38</v>
      </c>
      <c r="D38" s="246">
        <v>3855950</v>
      </c>
      <c r="E38" s="244">
        <v>160027355</v>
      </c>
      <c r="F38" s="247">
        <v>10</v>
      </c>
      <c r="G38" s="246">
        <v>1009400</v>
      </c>
      <c r="H38" s="244"/>
      <c r="I38" s="245"/>
      <c r="J38" s="246"/>
      <c r="L38" s="238"/>
    </row>
    <row r="39" spans="1:12" x14ac:dyDescent="0.25">
      <c r="A39" s="241">
        <v>42675</v>
      </c>
      <c r="B39" s="242"/>
      <c r="C39" s="129"/>
      <c r="D39" s="246"/>
      <c r="E39" s="244"/>
      <c r="F39" s="247"/>
      <c r="G39" s="246"/>
      <c r="H39" s="244"/>
      <c r="I39" s="245">
        <v>2953650</v>
      </c>
      <c r="J39" s="246" t="s">
        <v>17</v>
      </c>
      <c r="L39" s="18"/>
    </row>
    <row r="40" spans="1:12" s="233" customFormat="1" x14ac:dyDescent="0.25">
      <c r="A40" s="241">
        <v>42677</v>
      </c>
      <c r="B40" s="242">
        <v>160102112</v>
      </c>
      <c r="C40" s="129">
        <v>69</v>
      </c>
      <c r="D40" s="246">
        <v>6676600</v>
      </c>
      <c r="E40" s="244"/>
      <c r="F40" s="247"/>
      <c r="G40" s="246"/>
      <c r="H40" s="244"/>
      <c r="I40" s="245"/>
      <c r="J40" s="246"/>
      <c r="L40" s="238"/>
    </row>
    <row r="41" spans="1:12" s="233" customFormat="1" x14ac:dyDescent="0.25">
      <c r="A41" s="241">
        <v>42681</v>
      </c>
      <c r="B41" s="242"/>
      <c r="C41" s="129"/>
      <c r="D41" s="246"/>
      <c r="E41" s="244">
        <v>160027510</v>
      </c>
      <c r="F41" s="247">
        <v>21</v>
      </c>
      <c r="G41" s="246">
        <v>2045838</v>
      </c>
      <c r="H41" s="244"/>
      <c r="I41" s="245">
        <v>1810112</v>
      </c>
      <c r="J41" s="246" t="s">
        <v>17</v>
      </c>
      <c r="L41" s="238"/>
    </row>
    <row r="42" spans="1:12" s="233" customFormat="1" x14ac:dyDescent="0.25">
      <c r="A42" s="241">
        <v>42684</v>
      </c>
      <c r="B42" s="242">
        <v>160102873</v>
      </c>
      <c r="C42" s="129">
        <v>49</v>
      </c>
      <c r="D42" s="246">
        <v>4938938</v>
      </c>
      <c r="E42" s="244"/>
      <c r="F42" s="247"/>
      <c r="G42" s="246"/>
      <c r="H42" s="244"/>
      <c r="I42" s="245"/>
      <c r="J42" s="246"/>
      <c r="L42" s="238"/>
    </row>
    <row r="43" spans="1:12" s="233" customFormat="1" x14ac:dyDescent="0.25">
      <c r="A43" s="241">
        <v>42687</v>
      </c>
      <c r="B43" s="242"/>
      <c r="C43" s="129"/>
      <c r="D43" s="246"/>
      <c r="E43" s="244">
        <v>160027688</v>
      </c>
      <c r="F43" s="247">
        <v>10</v>
      </c>
      <c r="G43" s="246">
        <v>1015000</v>
      </c>
      <c r="H43" s="244"/>
      <c r="I43" s="245">
        <v>5661600</v>
      </c>
      <c r="J43" s="246" t="s">
        <v>17</v>
      </c>
      <c r="L43" s="238"/>
    </row>
    <row r="44" spans="1:12" s="233" customFormat="1" x14ac:dyDescent="0.25">
      <c r="A44" s="241">
        <v>42691</v>
      </c>
      <c r="B44" s="242">
        <v>160103612</v>
      </c>
      <c r="C44" s="129">
        <v>79</v>
      </c>
      <c r="D44" s="246">
        <v>7791088</v>
      </c>
      <c r="E44" s="244"/>
      <c r="F44" s="247"/>
      <c r="G44" s="246"/>
      <c r="H44" s="244"/>
      <c r="I44" s="245"/>
      <c r="J44" s="246"/>
      <c r="L44" s="238"/>
    </row>
    <row r="45" spans="1:12" s="233" customFormat="1" x14ac:dyDescent="0.25">
      <c r="A45" s="241">
        <v>42694</v>
      </c>
      <c r="B45" s="242"/>
      <c r="C45" s="129"/>
      <c r="D45" s="246"/>
      <c r="E45" s="244">
        <v>160027862</v>
      </c>
      <c r="F45" s="247">
        <v>25</v>
      </c>
      <c r="G45" s="246">
        <v>2498300</v>
      </c>
      <c r="H45" s="244"/>
      <c r="I45" s="245">
        <v>2440638</v>
      </c>
      <c r="J45" s="246" t="s">
        <v>17</v>
      </c>
      <c r="L45" s="238"/>
    </row>
    <row r="46" spans="1:12" s="233" customFormat="1" x14ac:dyDescent="0.25">
      <c r="A46" s="241">
        <v>42698</v>
      </c>
      <c r="B46" s="242">
        <v>160104320</v>
      </c>
      <c r="C46" s="129">
        <v>54</v>
      </c>
      <c r="D46" s="246">
        <v>5616450</v>
      </c>
      <c r="E46" s="244"/>
      <c r="F46" s="247"/>
      <c r="G46" s="246"/>
      <c r="H46" s="244"/>
      <c r="I46" s="245"/>
      <c r="J46" s="246"/>
      <c r="L46" s="238"/>
    </row>
    <row r="47" spans="1:12" s="233" customFormat="1" x14ac:dyDescent="0.25">
      <c r="A47" s="241">
        <v>42701</v>
      </c>
      <c r="B47" s="242"/>
      <c r="C47" s="129"/>
      <c r="D47" s="246"/>
      <c r="E47" s="244">
        <v>160028061</v>
      </c>
      <c r="F47" s="247">
        <v>11</v>
      </c>
      <c r="G47" s="246">
        <v>1173813</v>
      </c>
      <c r="H47" s="244"/>
      <c r="I47" s="245">
        <v>6617275</v>
      </c>
      <c r="J47" s="246" t="s">
        <v>17</v>
      </c>
      <c r="L47" s="238"/>
    </row>
    <row r="48" spans="1:12" s="233" customFormat="1" x14ac:dyDescent="0.25">
      <c r="A48" s="241">
        <v>42705</v>
      </c>
      <c r="B48" s="242">
        <v>160105023</v>
      </c>
      <c r="C48" s="129">
        <v>62</v>
      </c>
      <c r="D48" s="246">
        <v>6067163</v>
      </c>
      <c r="E48" s="244"/>
      <c r="F48" s="247"/>
      <c r="G48" s="246"/>
      <c r="H48" s="244"/>
      <c r="I48" s="245"/>
      <c r="J48" s="246"/>
      <c r="L48" s="238"/>
    </row>
    <row r="49" spans="1:12" s="233" customFormat="1" x14ac:dyDescent="0.25">
      <c r="A49" s="241">
        <v>42709</v>
      </c>
      <c r="B49" s="242"/>
      <c r="C49" s="129"/>
      <c r="D49" s="246"/>
      <c r="E49" s="244">
        <v>160028222</v>
      </c>
      <c r="F49" s="247">
        <v>13</v>
      </c>
      <c r="G49" s="246">
        <v>1303750</v>
      </c>
      <c r="H49" s="244"/>
      <c r="I49" s="245">
        <v>4312700</v>
      </c>
      <c r="J49" s="246" t="s">
        <v>17</v>
      </c>
      <c r="L49" s="238"/>
    </row>
    <row r="50" spans="1:12" s="233" customFormat="1" x14ac:dyDescent="0.25">
      <c r="A50" s="241">
        <v>42712</v>
      </c>
      <c r="B50" s="242">
        <v>160105761</v>
      </c>
      <c r="C50" s="129">
        <v>75</v>
      </c>
      <c r="D50" s="246">
        <v>8046238</v>
      </c>
      <c r="E50" s="244"/>
      <c r="F50" s="247"/>
      <c r="G50" s="246"/>
      <c r="H50" s="244"/>
      <c r="I50" s="245"/>
      <c r="J50" s="246"/>
      <c r="L50" s="238"/>
    </row>
    <row r="51" spans="1:12" s="233" customFormat="1" x14ac:dyDescent="0.25">
      <c r="A51" s="241">
        <v>42716</v>
      </c>
      <c r="B51" s="242"/>
      <c r="C51" s="129"/>
      <c r="D51" s="246"/>
      <c r="E51" s="244">
        <v>160028388</v>
      </c>
      <c r="F51" s="247">
        <v>20</v>
      </c>
      <c r="G51" s="246">
        <v>2149350</v>
      </c>
      <c r="H51" s="244"/>
      <c r="I51" s="245">
        <v>3917813</v>
      </c>
      <c r="J51" s="246" t="s">
        <v>17</v>
      </c>
      <c r="L51" s="238"/>
    </row>
    <row r="52" spans="1:12" s="233" customFormat="1" x14ac:dyDescent="0.25">
      <c r="A52" s="241">
        <v>42719</v>
      </c>
      <c r="B52" s="242">
        <v>160106520</v>
      </c>
      <c r="C52" s="129">
        <v>56</v>
      </c>
      <c r="D52" s="246">
        <v>5616888</v>
      </c>
      <c r="E52" s="244"/>
      <c r="F52" s="247"/>
      <c r="G52" s="246"/>
      <c r="H52" s="244"/>
      <c r="I52" s="245"/>
      <c r="J52" s="246"/>
      <c r="L52" s="238"/>
    </row>
    <row r="53" spans="1:12" s="233" customFormat="1" x14ac:dyDescent="0.25">
      <c r="A53" s="241">
        <v>42722</v>
      </c>
      <c r="B53" s="242"/>
      <c r="C53" s="129"/>
      <c r="D53" s="246"/>
      <c r="E53" s="244">
        <v>160028503</v>
      </c>
      <c r="F53" s="247">
        <v>23</v>
      </c>
      <c r="G53" s="246">
        <v>2598050</v>
      </c>
      <c r="H53" s="244"/>
      <c r="I53" s="245"/>
      <c r="J53" s="246"/>
      <c r="L53" s="238"/>
    </row>
    <row r="54" spans="1:12" s="233" customFormat="1" x14ac:dyDescent="0.25">
      <c r="A54" s="241">
        <v>42726</v>
      </c>
      <c r="B54" s="242">
        <v>160107168</v>
      </c>
      <c r="C54" s="129">
        <v>56</v>
      </c>
      <c r="D54" s="246">
        <v>5772375</v>
      </c>
      <c r="E54" s="244"/>
      <c r="F54" s="247"/>
      <c r="G54" s="246"/>
      <c r="H54" s="244"/>
      <c r="I54" s="245">
        <v>5448188</v>
      </c>
      <c r="J54" s="246" t="s">
        <v>17</v>
      </c>
      <c r="L54" s="238"/>
    </row>
    <row r="55" spans="1:12" s="233" customFormat="1" x14ac:dyDescent="0.25">
      <c r="A55" s="241">
        <v>42730</v>
      </c>
      <c r="B55" s="242"/>
      <c r="C55" s="129"/>
      <c r="D55" s="246"/>
      <c r="E55" s="244">
        <v>160028649</v>
      </c>
      <c r="F55" s="247">
        <v>17</v>
      </c>
      <c r="G55" s="246">
        <v>1911613</v>
      </c>
      <c r="H55" s="244"/>
      <c r="I55" s="245"/>
      <c r="J55" s="246"/>
      <c r="L55" s="238"/>
    </row>
    <row r="56" spans="1:12" s="233" customFormat="1" x14ac:dyDescent="0.25">
      <c r="A56" s="241">
        <v>42733</v>
      </c>
      <c r="B56" s="242">
        <v>160107715</v>
      </c>
      <c r="C56" s="129">
        <v>37</v>
      </c>
      <c r="D56" s="246">
        <v>3605525</v>
      </c>
      <c r="E56" s="244"/>
      <c r="F56" s="247"/>
      <c r="G56" s="246"/>
      <c r="H56" s="244"/>
      <c r="I56" s="245">
        <v>3705275</v>
      </c>
      <c r="J56" s="246" t="s">
        <v>17</v>
      </c>
      <c r="L56" s="238"/>
    </row>
    <row r="57" spans="1:12" s="233" customFormat="1" x14ac:dyDescent="0.25">
      <c r="A57" s="241">
        <v>42737</v>
      </c>
      <c r="B57" s="242"/>
      <c r="C57" s="129"/>
      <c r="D57" s="246"/>
      <c r="E57" s="244">
        <v>170028760</v>
      </c>
      <c r="F57" s="247">
        <v>9</v>
      </c>
      <c r="G57" s="246">
        <v>1043263</v>
      </c>
      <c r="H57" s="244"/>
      <c r="I57" s="245"/>
      <c r="J57" s="246"/>
      <c r="L57" s="238"/>
    </row>
    <row r="58" spans="1:12" s="233" customFormat="1" x14ac:dyDescent="0.25">
      <c r="A58" s="241">
        <v>42740</v>
      </c>
      <c r="B58" s="242">
        <v>170108198</v>
      </c>
      <c r="C58" s="129">
        <v>45</v>
      </c>
      <c r="D58" s="246">
        <v>4531888</v>
      </c>
      <c r="E58" s="244"/>
      <c r="F58" s="247"/>
      <c r="G58" s="246"/>
      <c r="H58" s="244"/>
      <c r="I58" s="245">
        <v>4729112</v>
      </c>
      <c r="J58" s="246" t="s">
        <v>17</v>
      </c>
      <c r="L58" s="238"/>
    </row>
    <row r="59" spans="1:12" s="233" customFormat="1" x14ac:dyDescent="0.25">
      <c r="A59" s="241">
        <v>42746</v>
      </c>
      <c r="B59" s="242"/>
      <c r="C59" s="129"/>
      <c r="D59" s="246"/>
      <c r="E59" s="244">
        <v>170028924</v>
      </c>
      <c r="F59" s="247">
        <v>27</v>
      </c>
      <c r="G59" s="246">
        <v>3073263</v>
      </c>
      <c r="H59" s="244"/>
      <c r="I59" s="245"/>
      <c r="J59" s="246"/>
      <c r="L59" s="238"/>
    </row>
    <row r="60" spans="1:12" s="233" customFormat="1" x14ac:dyDescent="0.25">
      <c r="A60" s="241">
        <v>42747</v>
      </c>
      <c r="B60" s="242">
        <v>170108730</v>
      </c>
      <c r="C60" s="129">
        <v>50</v>
      </c>
      <c r="D60" s="246">
        <v>4986450</v>
      </c>
      <c r="E60" s="244">
        <v>170028934</v>
      </c>
      <c r="F60" s="247">
        <v>1</v>
      </c>
      <c r="G60" s="246">
        <v>116025</v>
      </c>
      <c r="H60" s="244"/>
      <c r="I60" s="245">
        <v>5064150</v>
      </c>
      <c r="J60" s="246" t="s">
        <v>17</v>
      </c>
      <c r="L60" s="238"/>
    </row>
    <row r="61" spans="1:12" s="233" customFormat="1" x14ac:dyDescent="0.25">
      <c r="A61" s="241">
        <v>42753</v>
      </c>
      <c r="B61" s="242"/>
      <c r="C61" s="129"/>
      <c r="D61" s="246"/>
      <c r="E61" s="244">
        <v>170029027</v>
      </c>
      <c r="F61" s="247">
        <v>23</v>
      </c>
      <c r="G61" s="246">
        <v>2229588</v>
      </c>
      <c r="H61" s="244"/>
      <c r="I61" s="245"/>
      <c r="J61" s="246"/>
      <c r="L61" s="238"/>
    </row>
    <row r="62" spans="1:12" s="233" customFormat="1" x14ac:dyDescent="0.25">
      <c r="A62" s="241">
        <v>42753</v>
      </c>
      <c r="B62" s="242"/>
      <c r="C62" s="129"/>
      <c r="D62" s="246"/>
      <c r="E62" s="244">
        <v>170029041</v>
      </c>
      <c r="F62" s="247">
        <v>1</v>
      </c>
      <c r="G62" s="246">
        <v>125738</v>
      </c>
      <c r="H62" s="244"/>
      <c r="I62" s="245"/>
      <c r="J62" s="246"/>
      <c r="L62" s="238"/>
    </row>
    <row r="63" spans="1:12" s="233" customFormat="1" x14ac:dyDescent="0.25">
      <c r="A63" s="241">
        <v>42754</v>
      </c>
      <c r="B63" s="242">
        <v>170109311</v>
      </c>
      <c r="C63" s="129">
        <v>32</v>
      </c>
      <c r="D63" s="246">
        <v>3089713</v>
      </c>
      <c r="E63" s="244"/>
      <c r="F63" s="247"/>
      <c r="G63" s="246"/>
      <c r="H63" s="244"/>
      <c r="I63" s="245">
        <v>2515099</v>
      </c>
      <c r="J63" s="246" t="s">
        <v>17</v>
      </c>
      <c r="L63" s="238"/>
    </row>
    <row r="64" spans="1:12" s="233" customFormat="1" x14ac:dyDescent="0.25">
      <c r="A64" s="241">
        <v>42761</v>
      </c>
      <c r="B64" s="242">
        <v>170109926</v>
      </c>
      <c r="C64" s="129">
        <v>55</v>
      </c>
      <c r="D64" s="246">
        <v>5290688</v>
      </c>
      <c r="E64" s="244"/>
      <c r="F64" s="247"/>
      <c r="G64" s="246"/>
      <c r="H64" s="244"/>
      <c r="I64" s="245"/>
      <c r="J64" s="246"/>
      <c r="L64" s="238"/>
    </row>
    <row r="65" spans="1:12" s="233" customFormat="1" x14ac:dyDescent="0.25">
      <c r="A65" s="241">
        <v>42762</v>
      </c>
      <c r="B65" s="242">
        <v>170110161</v>
      </c>
      <c r="C65" s="129"/>
      <c r="D65" s="246">
        <v>939225</v>
      </c>
      <c r="E65" s="244"/>
      <c r="F65" s="247"/>
      <c r="G65" s="246"/>
      <c r="H65" s="244"/>
      <c r="I65" s="245"/>
      <c r="J65" s="246"/>
      <c r="L65" s="238"/>
    </row>
    <row r="66" spans="1:12" s="233" customFormat="1" x14ac:dyDescent="0.25">
      <c r="A66" s="241">
        <v>42763</v>
      </c>
      <c r="B66" s="242">
        <v>170110171</v>
      </c>
      <c r="C66" s="129">
        <v>12</v>
      </c>
      <c r="D66" s="246">
        <v>1289313</v>
      </c>
      <c r="E66" s="244"/>
      <c r="F66" s="247"/>
      <c r="G66" s="246"/>
      <c r="H66" s="244"/>
      <c r="I66" s="245"/>
      <c r="J66" s="246"/>
      <c r="L66" s="238"/>
    </row>
    <row r="67" spans="1:12" s="233" customFormat="1" x14ac:dyDescent="0.25">
      <c r="A67" s="241"/>
      <c r="B67" s="242"/>
      <c r="C67" s="129"/>
      <c r="D67" s="246"/>
      <c r="E67" s="244">
        <v>170029286</v>
      </c>
      <c r="F67" s="247"/>
      <c r="G67" s="246">
        <v>523338</v>
      </c>
      <c r="H67" s="244"/>
      <c r="I67" s="245">
        <v>2566375</v>
      </c>
      <c r="J67" s="246" t="s">
        <v>17</v>
      </c>
      <c r="L67" s="238"/>
    </row>
    <row r="68" spans="1:12" s="233" customFormat="1" x14ac:dyDescent="0.25">
      <c r="A68" s="241">
        <v>42769</v>
      </c>
      <c r="B68" s="242">
        <v>170110787</v>
      </c>
      <c r="C68" s="129">
        <v>81</v>
      </c>
      <c r="D68" s="246">
        <v>8237775</v>
      </c>
      <c r="E68" s="244"/>
      <c r="F68" s="247"/>
      <c r="G68" s="246"/>
      <c r="H68" s="244"/>
      <c r="I68" s="245"/>
      <c r="J68" s="246"/>
      <c r="L68" s="238"/>
    </row>
    <row r="69" spans="1:12" s="233" customFormat="1" x14ac:dyDescent="0.25">
      <c r="A69" s="241">
        <v>42772</v>
      </c>
      <c r="B69" s="242"/>
      <c r="C69" s="129"/>
      <c r="D69" s="246"/>
      <c r="E69" s="244">
        <v>170029488</v>
      </c>
      <c r="F69" s="247">
        <v>31</v>
      </c>
      <c r="G69" s="246">
        <v>3231200</v>
      </c>
      <c r="H69" s="244"/>
      <c r="I69" s="245"/>
      <c r="J69" s="246"/>
      <c r="L69" s="238"/>
    </row>
    <row r="70" spans="1:12" s="233" customFormat="1" x14ac:dyDescent="0.25">
      <c r="A70" s="241">
        <v>42774</v>
      </c>
      <c r="B70" s="242">
        <v>170111756</v>
      </c>
      <c r="C70" s="129">
        <v>76</v>
      </c>
      <c r="D70" s="246">
        <v>8146950</v>
      </c>
      <c r="E70" s="244"/>
      <c r="F70" s="247"/>
      <c r="G70" s="246"/>
      <c r="H70" s="244"/>
      <c r="I70" s="245">
        <v>4288026</v>
      </c>
      <c r="J70" s="246" t="s">
        <v>17</v>
      </c>
      <c r="L70" s="238"/>
    </row>
    <row r="71" spans="1:12" s="233" customFormat="1" x14ac:dyDescent="0.25">
      <c r="A71" s="241">
        <v>42777</v>
      </c>
      <c r="B71" s="242"/>
      <c r="C71" s="129"/>
      <c r="D71" s="246"/>
      <c r="E71" s="244">
        <v>170029638</v>
      </c>
      <c r="F71" s="247">
        <v>16</v>
      </c>
      <c r="G71" s="246">
        <v>1843713</v>
      </c>
      <c r="H71" s="244"/>
      <c r="I71" s="245">
        <v>6394062</v>
      </c>
      <c r="J71" s="246" t="s">
        <v>17</v>
      </c>
      <c r="L71" s="238"/>
    </row>
    <row r="72" spans="1:12" s="233" customFormat="1" x14ac:dyDescent="0.25">
      <c r="A72" s="241">
        <v>42782</v>
      </c>
      <c r="B72" s="242">
        <v>170112643</v>
      </c>
      <c r="C72" s="129">
        <v>80</v>
      </c>
      <c r="D72" s="246">
        <v>7872025</v>
      </c>
      <c r="E72" s="244"/>
      <c r="F72" s="247"/>
      <c r="G72" s="246"/>
      <c r="H72" s="244"/>
      <c r="I72" s="245">
        <v>4989950</v>
      </c>
      <c r="J72" s="246" t="s">
        <v>17</v>
      </c>
      <c r="L72" s="238"/>
    </row>
    <row r="73" spans="1:12" s="233" customFormat="1" x14ac:dyDescent="0.25">
      <c r="A73" s="241">
        <v>42786</v>
      </c>
      <c r="B73" s="242"/>
      <c r="C73" s="129"/>
      <c r="D73" s="246"/>
      <c r="E73" s="244">
        <v>170029939</v>
      </c>
      <c r="F73" s="247">
        <v>30</v>
      </c>
      <c r="G73" s="246">
        <v>3157000</v>
      </c>
      <c r="H73" s="244"/>
      <c r="I73" s="245"/>
      <c r="J73" s="246"/>
      <c r="L73" s="238"/>
    </row>
    <row r="74" spans="1:12" s="233" customFormat="1" x14ac:dyDescent="0.25">
      <c r="A74" s="241">
        <v>42789</v>
      </c>
      <c r="B74" s="242">
        <v>170113582</v>
      </c>
      <c r="C74" s="129">
        <v>142</v>
      </c>
      <c r="D74" s="246">
        <v>14630963</v>
      </c>
      <c r="E74" s="244"/>
      <c r="F74" s="247"/>
      <c r="G74" s="246"/>
      <c r="H74" s="244"/>
      <c r="I74" s="245">
        <v>6144950</v>
      </c>
      <c r="J74" s="246" t="s">
        <v>17</v>
      </c>
      <c r="L74" s="238"/>
    </row>
    <row r="75" spans="1:12" s="233" customFormat="1" x14ac:dyDescent="0.25">
      <c r="A75" s="241">
        <v>42793</v>
      </c>
      <c r="B75" s="242"/>
      <c r="C75" s="129"/>
      <c r="D75" s="246"/>
      <c r="E75" s="244">
        <v>170030223</v>
      </c>
      <c r="F75" s="247">
        <v>16</v>
      </c>
      <c r="G75" s="246">
        <v>1727075</v>
      </c>
      <c r="H75" s="244"/>
      <c r="I75" s="245"/>
      <c r="J75" s="246"/>
      <c r="L75" s="238"/>
    </row>
    <row r="76" spans="1:12" s="233" customFormat="1" x14ac:dyDescent="0.25">
      <c r="A76" s="296">
        <v>42796</v>
      </c>
      <c r="B76" s="297">
        <v>170114592</v>
      </c>
      <c r="C76" s="298">
        <v>115</v>
      </c>
      <c r="D76" s="108">
        <v>12124438</v>
      </c>
      <c r="E76" s="244"/>
      <c r="F76" s="247"/>
      <c r="G76" s="246"/>
      <c r="H76" s="244"/>
      <c r="I76" s="245"/>
      <c r="J76" s="246"/>
      <c r="L76" s="238"/>
    </row>
    <row r="77" spans="1:12" s="233" customFormat="1" x14ac:dyDescent="0.25">
      <c r="A77" s="296"/>
      <c r="B77" s="297"/>
      <c r="C77" s="298"/>
      <c r="D77" s="108"/>
      <c r="E77" s="244">
        <v>170030466</v>
      </c>
      <c r="F77" s="247">
        <v>26</v>
      </c>
      <c r="G77" s="246">
        <v>2303963</v>
      </c>
      <c r="H77" s="244"/>
      <c r="I77" s="245">
        <v>12327000</v>
      </c>
      <c r="J77" s="246" t="s">
        <v>17</v>
      </c>
      <c r="L77" s="238"/>
    </row>
    <row r="78" spans="1:12" s="233" customFormat="1" x14ac:dyDescent="0.25">
      <c r="A78" s="241">
        <v>42803</v>
      </c>
      <c r="B78" s="242">
        <v>170115653</v>
      </c>
      <c r="C78" s="129">
        <v>144</v>
      </c>
      <c r="D78" s="246">
        <v>14466288</v>
      </c>
      <c r="E78" s="244">
        <v>170030831</v>
      </c>
      <c r="F78" s="247">
        <v>26</v>
      </c>
      <c r="G78" s="246">
        <v>2651250</v>
      </c>
      <c r="H78" s="244"/>
      <c r="I78" s="245"/>
      <c r="J78" s="246"/>
      <c r="L78" s="238"/>
    </row>
    <row r="79" spans="1:12" s="233" customFormat="1" x14ac:dyDescent="0.25">
      <c r="A79" s="241">
        <v>42810</v>
      </c>
      <c r="B79" s="242">
        <v>170116735</v>
      </c>
      <c r="C79" s="129">
        <v>161</v>
      </c>
      <c r="D79" s="246">
        <v>15981350</v>
      </c>
      <c r="E79" s="244"/>
      <c r="F79" s="247"/>
      <c r="G79" s="246"/>
      <c r="H79" s="244"/>
      <c r="I79" s="245"/>
      <c r="J79" s="246"/>
      <c r="L79" s="238"/>
    </row>
    <row r="80" spans="1:12" s="233" customFormat="1" x14ac:dyDescent="0.25">
      <c r="A80" s="241">
        <v>42811</v>
      </c>
      <c r="B80" s="242"/>
      <c r="C80" s="129"/>
      <c r="D80" s="246"/>
      <c r="E80" s="244"/>
      <c r="F80" s="247"/>
      <c r="G80" s="246"/>
      <c r="H80" s="244"/>
      <c r="I80" s="245">
        <v>9473188</v>
      </c>
      <c r="J80" s="246" t="s">
        <v>17</v>
      </c>
      <c r="L80" s="238"/>
    </row>
    <row r="81" spans="1:12" s="233" customFormat="1" x14ac:dyDescent="0.25">
      <c r="A81" s="241">
        <v>42814</v>
      </c>
      <c r="B81" s="242"/>
      <c r="C81" s="129"/>
      <c r="D81" s="246"/>
      <c r="E81" s="244">
        <v>170031140</v>
      </c>
      <c r="F81" s="247">
        <v>33</v>
      </c>
      <c r="G81" s="246">
        <v>3461325</v>
      </c>
      <c r="H81" s="244"/>
      <c r="I81" s="245">
        <v>11004963</v>
      </c>
      <c r="J81" s="246" t="s">
        <v>17</v>
      </c>
      <c r="L81" s="238"/>
    </row>
    <row r="82" spans="1:12" s="233" customFormat="1" x14ac:dyDescent="0.25">
      <c r="A82" s="241">
        <v>42817</v>
      </c>
      <c r="B82" s="242">
        <v>170117761</v>
      </c>
      <c r="C82" s="129">
        <v>130</v>
      </c>
      <c r="D82" s="246">
        <v>13776700</v>
      </c>
      <c r="E82" s="244"/>
      <c r="F82" s="247"/>
      <c r="G82" s="246"/>
      <c r="H82" s="244"/>
      <c r="I82" s="245"/>
      <c r="J82" s="246"/>
      <c r="L82" s="238"/>
    </row>
    <row r="83" spans="1:12" s="233" customFormat="1" x14ac:dyDescent="0.25">
      <c r="A83" s="241">
        <v>42819</v>
      </c>
      <c r="B83" s="242"/>
      <c r="C83" s="129"/>
      <c r="D83" s="246"/>
      <c r="E83" s="244">
        <v>170031351</v>
      </c>
      <c r="F83" s="247">
        <v>47</v>
      </c>
      <c r="G83" s="246">
        <v>5044813</v>
      </c>
      <c r="H83" s="244"/>
      <c r="I83" s="245">
        <v>10936537</v>
      </c>
      <c r="J83" s="246" t="s">
        <v>17</v>
      </c>
      <c r="L83" s="238"/>
    </row>
    <row r="84" spans="1:12" s="233" customFormat="1" x14ac:dyDescent="0.25">
      <c r="A84" s="241">
        <v>42824</v>
      </c>
      <c r="B84" s="242">
        <v>170118739</v>
      </c>
      <c r="C84" s="129">
        <v>155</v>
      </c>
      <c r="D84" s="246">
        <v>16225563</v>
      </c>
      <c r="E84" s="244">
        <v>170031635</v>
      </c>
      <c r="F84" s="247">
        <v>44</v>
      </c>
      <c r="G84" s="246">
        <v>4321075</v>
      </c>
      <c r="H84" s="244"/>
      <c r="I84" s="245">
        <v>9455625</v>
      </c>
      <c r="J84" s="246" t="s">
        <v>17</v>
      </c>
      <c r="L84" s="238"/>
    </row>
    <row r="85" spans="1:12" s="233" customFormat="1" x14ac:dyDescent="0.25">
      <c r="A85" s="241">
        <v>42831</v>
      </c>
      <c r="B85" s="242">
        <v>170119909</v>
      </c>
      <c r="C85" s="129">
        <v>172</v>
      </c>
      <c r="D85" s="246">
        <v>17784375</v>
      </c>
      <c r="E85" s="244"/>
      <c r="F85" s="247"/>
      <c r="G85" s="246"/>
      <c r="H85" s="244"/>
      <c r="I85" s="245"/>
      <c r="J85" s="246"/>
      <c r="L85" s="238"/>
    </row>
    <row r="86" spans="1:12" s="233" customFormat="1" x14ac:dyDescent="0.25">
      <c r="A86" s="241"/>
      <c r="B86" s="242"/>
      <c r="C86" s="129"/>
      <c r="D86" s="246"/>
      <c r="E86" s="244">
        <v>170032029</v>
      </c>
      <c r="F86" s="247">
        <v>57</v>
      </c>
      <c r="G86" s="246">
        <v>5564650</v>
      </c>
      <c r="H86" s="244"/>
      <c r="I86" s="245">
        <v>10660913</v>
      </c>
      <c r="J86" s="246" t="s">
        <v>17</v>
      </c>
      <c r="L86" s="238"/>
    </row>
    <row r="87" spans="1:12" s="233" customFormat="1" x14ac:dyDescent="0.25">
      <c r="A87" s="241">
        <v>42838</v>
      </c>
      <c r="B87" s="242">
        <v>170120967</v>
      </c>
      <c r="C87" s="129">
        <v>153</v>
      </c>
      <c r="D87" s="246">
        <v>15879238</v>
      </c>
      <c r="E87" s="244">
        <v>170032150</v>
      </c>
      <c r="F87" s="247">
        <v>55</v>
      </c>
      <c r="G87" s="246">
        <v>5834500</v>
      </c>
      <c r="H87" s="244"/>
      <c r="I87" s="245">
        <v>11949875</v>
      </c>
      <c r="J87" s="246" t="s">
        <v>17</v>
      </c>
      <c r="L87" s="238"/>
    </row>
    <row r="88" spans="1:12" s="233" customFormat="1" x14ac:dyDescent="0.25">
      <c r="A88" s="241">
        <v>42845</v>
      </c>
      <c r="B88" s="242">
        <v>170121936</v>
      </c>
      <c r="C88" s="129">
        <v>99</v>
      </c>
      <c r="D88" s="246">
        <v>10321150</v>
      </c>
      <c r="E88" s="244">
        <v>170032476</v>
      </c>
      <c r="F88" s="247">
        <v>33</v>
      </c>
      <c r="G88" s="246">
        <v>3614625</v>
      </c>
      <c r="H88" s="244"/>
      <c r="I88" s="245">
        <v>12264613</v>
      </c>
      <c r="J88" s="246" t="s">
        <v>17</v>
      </c>
      <c r="L88" s="238"/>
    </row>
    <row r="89" spans="1:12" s="233" customFormat="1" x14ac:dyDescent="0.25">
      <c r="A89" s="241">
        <v>42852</v>
      </c>
      <c r="B89" s="242">
        <v>170122915</v>
      </c>
      <c r="C89" s="129">
        <v>159</v>
      </c>
      <c r="D89" s="246">
        <v>16985588</v>
      </c>
      <c r="E89" s="244">
        <v>170032754</v>
      </c>
      <c r="F89" s="247">
        <v>48</v>
      </c>
      <c r="G89" s="246">
        <v>5142550</v>
      </c>
      <c r="H89" s="244"/>
      <c r="I89" s="245">
        <v>5178600</v>
      </c>
      <c r="J89" s="246" t="s">
        <v>17</v>
      </c>
      <c r="L89" s="238"/>
    </row>
    <row r="90" spans="1:12" s="233" customFormat="1" x14ac:dyDescent="0.25">
      <c r="A90" s="241">
        <v>42859</v>
      </c>
      <c r="B90" s="242">
        <v>170123877</v>
      </c>
      <c r="C90" s="129">
        <v>98</v>
      </c>
      <c r="D90" s="246">
        <v>10612788</v>
      </c>
      <c r="E90" s="244">
        <v>170033077</v>
      </c>
      <c r="F90" s="247">
        <v>28</v>
      </c>
      <c r="G90" s="246">
        <v>2836225</v>
      </c>
      <c r="H90" s="244"/>
      <c r="I90" s="245">
        <v>14149363</v>
      </c>
      <c r="J90" s="246" t="s">
        <v>17</v>
      </c>
      <c r="L90" s="238"/>
    </row>
    <row r="91" spans="1:12" s="233" customFormat="1" x14ac:dyDescent="0.25">
      <c r="A91" s="241">
        <v>42866</v>
      </c>
      <c r="B91" s="242">
        <v>170124984</v>
      </c>
      <c r="C91" s="129">
        <v>146</v>
      </c>
      <c r="D91" s="246">
        <v>15188338</v>
      </c>
      <c r="E91" s="244">
        <v>170033415</v>
      </c>
      <c r="F91" s="247">
        <v>74</v>
      </c>
      <c r="G91" s="246">
        <v>7803775</v>
      </c>
      <c r="H91" s="244"/>
      <c r="I91" s="245">
        <v>2809013</v>
      </c>
      <c r="J91" s="246" t="s">
        <v>17</v>
      </c>
      <c r="L91" s="238"/>
    </row>
    <row r="92" spans="1:12" s="233" customFormat="1" x14ac:dyDescent="0.25">
      <c r="A92" s="241">
        <v>42873</v>
      </c>
      <c r="B92" s="242">
        <v>170126090</v>
      </c>
      <c r="C92" s="129">
        <v>97</v>
      </c>
      <c r="D92" s="246">
        <v>10312488</v>
      </c>
      <c r="E92" s="244">
        <v>170033799</v>
      </c>
      <c r="F92" s="247">
        <v>32</v>
      </c>
      <c r="G92" s="246">
        <v>3282650</v>
      </c>
      <c r="H92" s="244"/>
      <c r="I92" s="245">
        <v>11905688</v>
      </c>
      <c r="J92" s="246" t="s">
        <v>17</v>
      </c>
      <c r="L92" s="238"/>
    </row>
    <row r="93" spans="1:12" s="233" customFormat="1" x14ac:dyDescent="0.25">
      <c r="A93" s="241">
        <v>42880</v>
      </c>
      <c r="B93" s="242">
        <v>170127114</v>
      </c>
      <c r="C93" s="129">
        <v>114</v>
      </c>
      <c r="D93" s="246">
        <v>11680638</v>
      </c>
      <c r="E93" s="244">
        <v>170034125</v>
      </c>
      <c r="F93" s="247">
        <v>23</v>
      </c>
      <c r="G93" s="246">
        <v>2449388</v>
      </c>
      <c r="H93" s="244"/>
      <c r="I93" s="245">
        <v>7863100</v>
      </c>
      <c r="J93" s="246" t="s">
        <v>17</v>
      </c>
      <c r="L93" s="238"/>
    </row>
    <row r="94" spans="1:12" s="233" customFormat="1" x14ac:dyDescent="0.25">
      <c r="A94" s="241">
        <v>42887</v>
      </c>
      <c r="B94" s="242">
        <v>170128111</v>
      </c>
      <c r="C94" s="129">
        <v>102</v>
      </c>
      <c r="D94" s="246">
        <v>10181238</v>
      </c>
      <c r="E94" s="244">
        <v>170034426</v>
      </c>
      <c r="F94" s="247">
        <v>33</v>
      </c>
      <c r="G94" s="246">
        <v>3419938</v>
      </c>
      <c r="H94" s="244"/>
      <c r="I94" s="245">
        <v>8260692</v>
      </c>
      <c r="J94" s="246" t="s">
        <v>17</v>
      </c>
      <c r="L94" s="238"/>
    </row>
    <row r="95" spans="1:12" s="233" customFormat="1" x14ac:dyDescent="0.25">
      <c r="A95" s="241">
        <v>42894</v>
      </c>
      <c r="B95" s="242">
        <v>170129509</v>
      </c>
      <c r="C95" s="129">
        <v>135</v>
      </c>
      <c r="D95" s="246">
        <v>14801238</v>
      </c>
      <c r="E95" s="244">
        <v>170034759</v>
      </c>
      <c r="F95" s="247">
        <v>33</v>
      </c>
      <c r="G95" s="246">
        <v>3612875</v>
      </c>
      <c r="H95" s="244"/>
      <c r="I95" s="245">
        <v>6568363</v>
      </c>
      <c r="J95" s="246" t="s">
        <v>17</v>
      </c>
      <c r="L95" s="238"/>
    </row>
    <row r="96" spans="1:12" s="233" customFormat="1" x14ac:dyDescent="0.25">
      <c r="A96" s="241">
        <v>42901</v>
      </c>
      <c r="B96" s="242">
        <v>170131170</v>
      </c>
      <c r="C96" s="129">
        <v>134</v>
      </c>
      <c r="D96" s="246">
        <v>13523388</v>
      </c>
      <c r="E96" s="244">
        <v>170035226</v>
      </c>
      <c r="F96" s="247">
        <v>31</v>
      </c>
      <c r="G96" s="246">
        <v>3687950</v>
      </c>
      <c r="H96" s="244"/>
      <c r="I96" s="245"/>
      <c r="J96" s="246"/>
      <c r="L96" s="238"/>
    </row>
    <row r="97" spans="1:12" s="233" customFormat="1" x14ac:dyDescent="0.25">
      <c r="A97" s="241">
        <v>42901</v>
      </c>
      <c r="B97" s="242">
        <v>170131248</v>
      </c>
      <c r="C97" s="129">
        <v>1</v>
      </c>
      <c r="D97" s="246">
        <v>93013</v>
      </c>
      <c r="E97" s="244"/>
      <c r="F97" s="247"/>
      <c r="G97" s="246"/>
      <c r="H97" s="244"/>
      <c r="I97" s="245"/>
      <c r="J97" s="246"/>
      <c r="L97" s="238"/>
    </row>
    <row r="98" spans="1:12" s="233" customFormat="1" x14ac:dyDescent="0.25">
      <c r="A98" s="241">
        <v>42905</v>
      </c>
      <c r="B98" s="242"/>
      <c r="C98" s="129"/>
      <c r="D98" s="246"/>
      <c r="E98" s="244">
        <v>170035584</v>
      </c>
      <c r="F98" s="247">
        <v>80</v>
      </c>
      <c r="G98" s="246">
        <v>8185538</v>
      </c>
      <c r="H98" s="244"/>
      <c r="I98" s="245">
        <v>16544151</v>
      </c>
      <c r="J98" s="246" t="s">
        <v>17</v>
      </c>
      <c r="L98" s="238"/>
    </row>
    <row r="99" spans="1:12" s="233" customFormat="1" x14ac:dyDescent="0.25">
      <c r="A99" s="241">
        <v>42936</v>
      </c>
      <c r="B99" s="242">
        <v>170134310</v>
      </c>
      <c r="C99" s="129">
        <v>14</v>
      </c>
      <c r="D99" s="246">
        <v>1376988</v>
      </c>
      <c r="E99" s="244">
        <v>170036183</v>
      </c>
      <c r="F99" s="247">
        <v>1</v>
      </c>
      <c r="G99" s="246">
        <v>118563</v>
      </c>
      <c r="H99" s="244"/>
      <c r="I99" s="245"/>
      <c r="J99" s="246"/>
      <c r="L99" s="238"/>
    </row>
    <row r="100" spans="1:12" s="233" customFormat="1" x14ac:dyDescent="0.25">
      <c r="A100" s="241">
        <v>42944</v>
      </c>
      <c r="B100" s="242">
        <v>170135170</v>
      </c>
      <c r="C100" s="129">
        <v>18</v>
      </c>
      <c r="D100" s="246">
        <v>1904438</v>
      </c>
      <c r="E100" s="244">
        <v>170036352</v>
      </c>
      <c r="F100" s="247">
        <v>9</v>
      </c>
      <c r="G100" s="246">
        <v>860300</v>
      </c>
      <c r="H100" s="244"/>
      <c r="I100" s="245">
        <v>2302563</v>
      </c>
      <c r="J100" s="246" t="s">
        <v>17</v>
      </c>
      <c r="L100" s="238"/>
    </row>
    <row r="101" spans="1:12" s="233" customFormat="1" x14ac:dyDescent="0.25">
      <c r="A101" s="241">
        <v>42950</v>
      </c>
      <c r="B101" s="242">
        <v>170135860</v>
      </c>
      <c r="C101" s="129">
        <v>17</v>
      </c>
      <c r="D101" s="246">
        <v>1503775</v>
      </c>
      <c r="E101" s="244">
        <v>170036510</v>
      </c>
      <c r="F101" s="247">
        <v>7</v>
      </c>
      <c r="G101" s="246">
        <v>729050</v>
      </c>
      <c r="H101" s="244"/>
      <c r="I101" s="245"/>
      <c r="J101" s="246"/>
      <c r="L101" s="238"/>
    </row>
    <row r="102" spans="1:12" s="233" customFormat="1" x14ac:dyDescent="0.25">
      <c r="A102" s="241">
        <v>42958</v>
      </c>
      <c r="B102" s="242">
        <v>170136769</v>
      </c>
      <c r="C102" s="129">
        <v>16</v>
      </c>
      <c r="D102" s="246">
        <v>1818163</v>
      </c>
      <c r="E102" s="244">
        <v>170036687</v>
      </c>
      <c r="F102" s="247">
        <v>5</v>
      </c>
      <c r="G102" s="246">
        <v>538213</v>
      </c>
      <c r="H102" s="244"/>
      <c r="I102" s="245"/>
      <c r="J102" s="246"/>
      <c r="L102" s="238"/>
    </row>
    <row r="103" spans="1:12" s="233" customFormat="1" x14ac:dyDescent="0.25">
      <c r="A103" s="241"/>
      <c r="B103" s="242"/>
      <c r="C103" s="129"/>
      <c r="D103" s="246"/>
      <c r="E103" s="244"/>
      <c r="F103" s="247"/>
      <c r="G103" s="246"/>
      <c r="H103" s="244"/>
      <c r="I103" s="245">
        <v>2085000</v>
      </c>
      <c r="J103" s="246" t="s">
        <v>17</v>
      </c>
      <c r="L103" s="238"/>
    </row>
    <row r="104" spans="1:12" s="233" customFormat="1" x14ac:dyDescent="0.25">
      <c r="A104" s="241">
        <v>42965</v>
      </c>
      <c r="B104" s="242">
        <v>170137444</v>
      </c>
      <c r="C104" s="129">
        <v>13</v>
      </c>
      <c r="D104" s="246">
        <v>1374100</v>
      </c>
      <c r="E104" s="244">
        <v>170036874</v>
      </c>
      <c r="F104" s="247">
        <v>8</v>
      </c>
      <c r="G104" s="246">
        <v>842800</v>
      </c>
      <c r="H104" s="244"/>
      <c r="I104" s="245"/>
      <c r="J104" s="246"/>
      <c r="L104" s="238"/>
    </row>
    <row r="105" spans="1:12" s="233" customFormat="1" x14ac:dyDescent="0.25">
      <c r="A105" s="241">
        <v>42971</v>
      </c>
      <c r="B105" s="242">
        <v>170138062</v>
      </c>
      <c r="C105" s="129">
        <v>24</v>
      </c>
      <c r="D105" s="246">
        <v>2355763</v>
      </c>
      <c r="E105" s="244">
        <v>170036994</v>
      </c>
      <c r="F105" s="247">
        <v>4</v>
      </c>
      <c r="G105" s="246">
        <v>369250</v>
      </c>
      <c r="H105" s="244"/>
      <c r="I105" s="245">
        <v>2500000</v>
      </c>
      <c r="J105" s="246" t="s">
        <v>17</v>
      </c>
      <c r="L105" s="238"/>
    </row>
    <row r="106" spans="1:12" s="233" customFormat="1" x14ac:dyDescent="0.25">
      <c r="A106" s="241">
        <v>42978</v>
      </c>
      <c r="B106" s="242">
        <v>170138824</v>
      </c>
      <c r="C106" s="129">
        <v>27</v>
      </c>
      <c r="D106" s="246">
        <v>2546338</v>
      </c>
      <c r="E106" s="244">
        <v>170037166</v>
      </c>
      <c r="F106" s="247">
        <v>8</v>
      </c>
      <c r="G106" s="246">
        <v>940013</v>
      </c>
      <c r="H106" s="244"/>
      <c r="I106" s="245"/>
      <c r="J106" s="246"/>
      <c r="L106" s="238"/>
    </row>
    <row r="107" spans="1:12" s="233" customFormat="1" x14ac:dyDescent="0.25">
      <c r="A107" s="241"/>
      <c r="B107" s="242"/>
      <c r="C107" s="129"/>
      <c r="D107" s="246"/>
      <c r="E107" s="244">
        <v>170037356</v>
      </c>
      <c r="F107" s="247">
        <v>3</v>
      </c>
      <c r="G107" s="246">
        <v>286475</v>
      </c>
      <c r="H107" s="244"/>
      <c r="I107" s="245"/>
      <c r="J107" s="246"/>
      <c r="L107" s="238"/>
    </row>
    <row r="108" spans="1:12" s="233" customFormat="1" x14ac:dyDescent="0.25">
      <c r="A108" s="241">
        <v>42992</v>
      </c>
      <c r="B108" s="242">
        <v>170140357</v>
      </c>
      <c r="C108" s="129">
        <v>4</v>
      </c>
      <c r="D108" s="246">
        <v>353938</v>
      </c>
      <c r="E108" s="244">
        <v>170037498</v>
      </c>
      <c r="F108" s="247">
        <v>3</v>
      </c>
      <c r="G108" s="246">
        <v>265475</v>
      </c>
      <c r="H108" s="244"/>
      <c r="I108" s="245">
        <v>1000000</v>
      </c>
      <c r="J108" s="246" t="s">
        <v>17</v>
      </c>
      <c r="L108" s="238"/>
    </row>
    <row r="109" spans="1:12" s="233" customFormat="1" x14ac:dyDescent="0.25">
      <c r="A109" s="241">
        <v>43006</v>
      </c>
      <c r="B109" s="242">
        <v>170141680</v>
      </c>
      <c r="C109" s="129">
        <v>9</v>
      </c>
      <c r="D109" s="246">
        <v>980438</v>
      </c>
      <c r="E109" s="244"/>
      <c r="F109" s="247"/>
      <c r="G109" s="246"/>
      <c r="H109" s="244"/>
      <c r="I109" s="245">
        <v>1377000</v>
      </c>
      <c r="J109" s="246" t="s">
        <v>17</v>
      </c>
      <c r="L109" s="238"/>
    </row>
    <row r="110" spans="1:12" s="233" customFormat="1" x14ac:dyDescent="0.25">
      <c r="A110" s="241">
        <v>43018</v>
      </c>
      <c r="B110" s="242">
        <v>170142969</v>
      </c>
      <c r="C110" s="129">
        <v>12</v>
      </c>
      <c r="D110" s="246">
        <v>1126738</v>
      </c>
      <c r="E110" s="244">
        <v>170038163</v>
      </c>
      <c r="F110" s="247">
        <v>2</v>
      </c>
      <c r="G110" s="246">
        <v>319550</v>
      </c>
      <c r="H110" s="244"/>
      <c r="I110" s="245"/>
      <c r="J110" s="246"/>
      <c r="L110" s="238"/>
    </row>
    <row r="111" spans="1:12" s="233" customFormat="1" x14ac:dyDescent="0.25">
      <c r="A111" s="241">
        <v>43026</v>
      </c>
      <c r="B111" s="242">
        <v>170143795</v>
      </c>
      <c r="C111" s="129">
        <v>9</v>
      </c>
      <c r="D111" s="246">
        <v>886025</v>
      </c>
      <c r="E111" s="244"/>
      <c r="F111" s="247"/>
      <c r="G111" s="246"/>
      <c r="H111" s="244"/>
      <c r="I111" s="245">
        <v>1700000</v>
      </c>
      <c r="J111" s="246" t="s">
        <v>17</v>
      </c>
      <c r="L111" s="238"/>
    </row>
    <row r="112" spans="1:12" s="233" customFormat="1" x14ac:dyDescent="0.25">
      <c r="A112" s="241">
        <v>43039</v>
      </c>
      <c r="B112" s="242">
        <v>170145088</v>
      </c>
      <c r="C112" s="129">
        <v>1</v>
      </c>
      <c r="D112" s="246">
        <v>88988</v>
      </c>
      <c r="E112" s="244">
        <v>170038787</v>
      </c>
      <c r="F112" s="247">
        <v>7</v>
      </c>
      <c r="G112" s="246">
        <v>590188</v>
      </c>
      <c r="H112" s="244"/>
      <c r="I112" s="245"/>
      <c r="J112" s="246"/>
      <c r="L112" s="238">
        <f>D112-L4-G112</f>
        <v>-507987</v>
      </c>
    </row>
    <row r="113" spans="1:12" s="233" customFormat="1" x14ac:dyDescent="0.25">
      <c r="A113" s="241">
        <v>43065</v>
      </c>
      <c r="B113" s="242">
        <v>170147600</v>
      </c>
      <c r="C113" s="129">
        <v>4</v>
      </c>
      <c r="D113" s="246">
        <v>293825</v>
      </c>
      <c r="E113" s="244">
        <v>170039110</v>
      </c>
      <c r="F113" s="247">
        <v>2</v>
      </c>
      <c r="G113" s="246">
        <v>197488</v>
      </c>
      <c r="H113" s="244"/>
      <c r="I113" s="245"/>
      <c r="J113" s="246"/>
      <c r="L113" s="238"/>
    </row>
    <row r="114" spans="1:12" s="233" customFormat="1" x14ac:dyDescent="0.25">
      <c r="A114" s="241">
        <v>43439</v>
      </c>
      <c r="B114" s="242">
        <v>170148436</v>
      </c>
      <c r="C114" s="129">
        <v>4</v>
      </c>
      <c r="D114" s="246">
        <v>324013</v>
      </c>
      <c r="E114" s="244"/>
      <c r="F114" s="247"/>
      <c r="G114" s="246"/>
      <c r="H114" s="244"/>
      <c r="I114" s="245"/>
      <c r="J114" s="246"/>
      <c r="L114" s="238"/>
    </row>
    <row r="115" spans="1:12" s="233" customFormat="1" x14ac:dyDescent="0.25">
      <c r="A115" s="241">
        <v>43094</v>
      </c>
      <c r="B115" s="242">
        <v>170150206</v>
      </c>
      <c r="C115" s="129">
        <v>1</v>
      </c>
      <c r="D115" s="246">
        <v>72975</v>
      </c>
      <c r="E115" s="244">
        <v>170039625</v>
      </c>
      <c r="F115" s="247">
        <v>3</v>
      </c>
      <c r="G115" s="246">
        <v>212975</v>
      </c>
      <c r="H115" s="244"/>
      <c r="I115" s="245"/>
      <c r="J115" s="246"/>
      <c r="L115" s="238"/>
    </row>
    <row r="116" spans="1:12" s="233" customFormat="1" x14ac:dyDescent="0.25">
      <c r="A116" s="98"/>
      <c r="B116" s="99"/>
      <c r="C116" s="253"/>
      <c r="D116" s="34"/>
      <c r="E116" s="101"/>
      <c r="F116" s="100"/>
      <c r="G116" s="34"/>
      <c r="H116" s="101"/>
      <c r="I116" s="102"/>
      <c r="J116" s="34"/>
      <c r="L116" s="238"/>
    </row>
    <row r="117" spans="1:12" x14ac:dyDescent="0.25">
      <c r="A117" s="4"/>
      <c r="B117" s="3"/>
      <c r="C117" s="26"/>
      <c r="D117" s="6"/>
      <c r="E117" s="7"/>
      <c r="F117" s="40"/>
      <c r="G117" s="6"/>
      <c r="H117" s="7"/>
      <c r="I117" s="39"/>
      <c r="J117" s="6"/>
    </row>
    <row r="118" spans="1:12" x14ac:dyDescent="0.25">
      <c r="A118" s="4"/>
      <c r="B118" s="8" t="s">
        <v>11</v>
      </c>
      <c r="C118" s="27">
        <f>SUM(C8:C117)</f>
        <v>5456</v>
      </c>
      <c r="D118" s="9"/>
      <c r="E118" s="8" t="s">
        <v>11</v>
      </c>
      <c r="F118" s="77">
        <f>SUM(F8:F117)</f>
        <v>1540</v>
      </c>
      <c r="G118" s="5"/>
      <c r="H118" s="3"/>
      <c r="I118" s="40"/>
      <c r="J118" s="5"/>
    </row>
    <row r="119" spans="1:12" x14ac:dyDescent="0.25">
      <c r="A119" s="4"/>
      <c r="B119" s="8"/>
      <c r="C119" s="27"/>
      <c r="D119" s="9"/>
      <c r="E119" s="8"/>
      <c r="F119" s="77"/>
      <c r="G119" s="32"/>
      <c r="H119" s="33"/>
      <c r="I119" s="40"/>
      <c r="J119" s="5"/>
    </row>
    <row r="120" spans="1:12" x14ac:dyDescent="0.25">
      <c r="A120" s="10"/>
      <c r="B120" s="11"/>
      <c r="C120" s="26"/>
      <c r="D120" s="6"/>
      <c r="E120" s="8"/>
      <c r="F120" s="40"/>
      <c r="G120" s="420" t="s">
        <v>12</v>
      </c>
      <c r="H120" s="420"/>
      <c r="I120" s="39"/>
      <c r="J120" s="13">
        <f>SUM(D8:D117)</f>
        <v>557328910</v>
      </c>
    </row>
    <row r="121" spans="1:12" x14ac:dyDescent="0.25">
      <c r="A121" s="4"/>
      <c r="B121" s="3"/>
      <c r="C121" s="26"/>
      <c r="D121" s="6"/>
      <c r="E121" s="7"/>
      <c r="F121" s="40"/>
      <c r="G121" s="420" t="s">
        <v>13</v>
      </c>
      <c r="H121" s="420"/>
      <c r="I121" s="39"/>
      <c r="J121" s="13">
        <f>SUM(G8:G117)</f>
        <v>162052788</v>
      </c>
    </row>
    <row r="122" spans="1:12" x14ac:dyDescent="0.25">
      <c r="A122" s="14"/>
      <c r="B122" s="7"/>
      <c r="C122" s="26"/>
      <c r="D122" s="6"/>
      <c r="E122" s="7"/>
      <c r="F122" s="40"/>
      <c r="G122" s="420" t="s">
        <v>14</v>
      </c>
      <c r="H122" s="420"/>
      <c r="I122" s="41"/>
      <c r="J122" s="15">
        <f>J120-J121</f>
        <v>395276122</v>
      </c>
    </row>
    <row r="123" spans="1:12" x14ac:dyDescent="0.25">
      <c r="A123" s="4"/>
      <c r="B123" s="16"/>
      <c r="C123" s="26"/>
      <c r="D123" s="17"/>
      <c r="E123" s="7"/>
      <c r="F123" s="40"/>
      <c r="G123" s="420" t="s">
        <v>15</v>
      </c>
      <c r="H123" s="420"/>
      <c r="I123" s="39"/>
      <c r="J123" s="13">
        <f>SUM(H8:H118)</f>
        <v>340000</v>
      </c>
    </row>
    <row r="124" spans="1:12" x14ac:dyDescent="0.25">
      <c r="A124" s="4"/>
      <c r="B124" s="16"/>
      <c r="C124" s="26"/>
      <c r="D124" s="17"/>
      <c r="E124" s="7"/>
      <c r="F124" s="40"/>
      <c r="G124" s="420" t="s">
        <v>16</v>
      </c>
      <c r="H124" s="420"/>
      <c r="I124" s="39"/>
      <c r="J124" s="13">
        <f>J122+J123</f>
        <v>395616122</v>
      </c>
    </row>
    <row r="125" spans="1:12" x14ac:dyDescent="0.25">
      <c r="A125" s="4"/>
      <c r="B125" s="16"/>
      <c r="C125" s="26"/>
      <c r="D125" s="17"/>
      <c r="E125" s="7"/>
      <c r="F125" s="40"/>
      <c r="G125" s="420" t="s">
        <v>5</v>
      </c>
      <c r="H125" s="420"/>
      <c r="I125" s="39"/>
      <c r="J125" s="13">
        <f>SUM(I8:I118)</f>
        <v>395844520</v>
      </c>
    </row>
    <row r="126" spans="1:12" x14ac:dyDescent="0.25">
      <c r="A126" s="4"/>
      <c r="B126" s="16"/>
      <c r="C126" s="26"/>
      <c r="D126" s="17"/>
      <c r="E126" s="7"/>
      <c r="F126" s="40"/>
      <c r="G126" s="420" t="s">
        <v>31</v>
      </c>
      <c r="H126" s="420"/>
      <c r="I126" s="40" t="str">
        <f>IF(J126&gt;0,"SALDO",IF(J126&lt;0,"PIUTANG",IF(J126=0,"LUNAS")))</f>
        <v>SALDO</v>
      </c>
      <c r="J126" s="13">
        <f>J125-J124</f>
        <v>228398</v>
      </c>
    </row>
  </sheetData>
  <mergeCells count="15">
    <mergeCell ref="G126:H126"/>
    <mergeCell ref="G120:H120"/>
    <mergeCell ref="G121:H121"/>
    <mergeCell ref="G122:H122"/>
    <mergeCell ref="G123:H123"/>
    <mergeCell ref="G124:H124"/>
    <mergeCell ref="G125:H125"/>
    <mergeCell ref="F1:H1"/>
    <mergeCell ref="F2:H2"/>
    <mergeCell ref="A5:J5"/>
    <mergeCell ref="A6:A7"/>
    <mergeCell ref="B6:G6"/>
    <mergeCell ref="H6:H7"/>
    <mergeCell ref="I6:I7"/>
    <mergeCell ref="J6:J7"/>
  </mergeCells>
  <pageMargins left="0.17" right="0.12" top="0.75" bottom="0.75" header="0.3" footer="0.3"/>
  <pageSetup scale="38" orientation="portrait" horizontalDpi="120" verticalDpi="72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M95"/>
  <sheetViews>
    <sheetView zoomScale="85" zoomScaleNormal="85" workbookViewId="0">
      <pane ySplit="7" topLeftCell="A74" activePane="bottomLeft" state="frozen"/>
      <selection pane="bottomLeft" activeCell="Q84" sqref="Q84"/>
    </sheetView>
  </sheetViews>
  <sheetFormatPr defaultRowHeight="15" x14ac:dyDescent="0.25"/>
  <cols>
    <col min="1" max="1" width="11.42578125" bestFit="1" customWidth="1"/>
    <col min="2" max="2" width="10.5703125" bestFit="1" customWidth="1"/>
    <col min="3" max="3" width="7.28515625" customWidth="1"/>
    <col min="4" max="4" width="12.42578125" customWidth="1"/>
    <col min="5" max="5" width="11.5703125" style="19" customWidth="1"/>
    <col min="6" max="6" width="5.5703125" style="81" customWidth="1"/>
    <col min="7" max="7" width="11.5703125" bestFit="1" customWidth="1"/>
    <col min="8" max="8" width="11" style="37" customWidth="1"/>
    <col min="9" max="9" width="13.5703125" customWidth="1"/>
    <col min="10" max="10" width="21.28515625" customWidth="1"/>
    <col min="12" max="12" width="11.5703125" bestFit="1" customWidth="1"/>
    <col min="13" max="13" width="11.5703125" style="37" bestFit="1" customWidth="1"/>
  </cols>
  <sheetData>
    <row r="1" spans="1:13" x14ac:dyDescent="0.25">
      <c r="A1" s="131" t="s">
        <v>0</v>
      </c>
      <c r="B1" s="131"/>
      <c r="C1" s="132" t="s">
        <v>28</v>
      </c>
      <c r="D1" s="131"/>
      <c r="E1" s="133"/>
      <c r="F1" s="459" t="s">
        <v>22</v>
      </c>
      <c r="G1" s="459"/>
      <c r="H1" s="459"/>
      <c r="I1" s="131" t="s">
        <v>30</v>
      </c>
      <c r="J1" s="134"/>
      <c r="L1" s="238">
        <f>D65+D67-G66</f>
        <v>5154362</v>
      </c>
    </row>
    <row r="2" spans="1:13" x14ac:dyDescent="0.25">
      <c r="A2" s="131" t="s">
        <v>1</v>
      </c>
      <c r="B2" s="131"/>
      <c r="C2" s="132" t="s">
        <v>29</v>
      </c>
      <c r="D2" s="131"/>
      <c r="E2" s="133"/>
      <c r="F2" s="459" t="s">
        <v>21</v>
      </c>
      <c r="G2" s="459"/>
      <c r="H2" s="459"/>
      <c r="I2" s="135">
        <f>J95*-1</f>
        <v>-182</v>
      </c>
      <c r="J2" s="134"/>
    </row>
    <row r="3" spans="1:13" s="233" customFormat="1" x14ac:dyDescent="0.25">
      <c r="A3" s="131" t="s">
        <v>114</v>
      </c>
      <c r="B3" s="131"/>
      <c r="C3" s="132" t="s">
        <v>175</v>
      </c>
      <c r="D3" s="131"/>
      <c r="E3" s="133"/>
      <c r="F3" s="294"/>
      <c r="G3" s="294"/>
      <c r="H3" s="294"/>
      <c r="I3" s="135"/>
      <c r="J3" s="134"/>
      <c r="M3" s="219"/>
    </row>
    <row r="4" spans="1:13" x14ac:dyDescent="0.25">
      <c r="A4" s="134"/>
      <c r="B4" s="134"/>
      <c r="C4" s="134"/>
      <c r="D4" s="134"/>
      <c r="E4" s="136"/>
      <c r="F4" s="137"/>
      <c r="G4" s="134"/>
      <c r="H4" s="138"/>
      <c r="I4" s="134"/>
      <c r="J4" s="134"/>
    </row>
    <row r="5" spans="1:13" ht="19.5" x14ac:dyDescent="0.25">
      <c r="A5" s="460"/>
      <c r="B5" s="460"/>
      <c r="C5" s="460"/>
      <c r="D5" s="460"/>
      <c r="E5" s="460"/>
      <c r="F5" s="460"/>
      <c r="G5" s="460"/>
      <c r="H5" s="460"/>
      <c r="I5" s="460"/>
      <c r="J5" s="460"/>
    </row>
    <row r="6" spans="1:13" x14ac:dyDescent="0.25">
      <c r="A6" s="461" t="s">
        <v>2</v>
      </c>
      <c r="B6" s="462" t="s">
        <v>3</v>
      </c>
      <c r="C6" s="462"/>
      <c r="D6" s="462"/>
      <c r="E6" s="462"/>
      <c r="F6" s="462"/>
      <c r="G6" s="462"/>
      <c r="H6" s="474" t="s">
        <v>4</v>
      </c>
      <c r="I6" s="476" t="s">
        <v>5</v>
      </c>
      <c r="J6" s="464" t="s">
        <v>6</v>
      </c>
    </row>
    <row r="7" spans="1:13" x14ac:dyDescent="0.25">
      <c r="A7" s="461"/>
      <c r="B7" s="139" t="s">
        <v>7</v>
      </c>
      <c r="C7" s="140" t="s">
        <v>8</v>
      </c>
      <c r="D7" s="140" t="s">
        <v>9</v>
      </c>
      <c r="E7" s="139" t="s">
        <v>10</v>
      </c>
      <c r="F7" s="141" t="s">
        <v>8</v>
      </c>
      <c r="G7" s="140" t="s">
        <v>9</v>
      </c>
      <c r="H7" s="475"/>
      <c r="I7" s="476"/>
      <c r="J7" s="464"/>
    </row>
    <row r="8" spans="1:13" x14ac:dyDescent="0.25">
      <c r="A8" s="93">
        <v>42426</v>
      </c>
      <c r="B8" s="242">
        <v>160073403</v>
      </c>
      <c r="C8" s="87">
        <v>55</v>
      </c>
      <c r="D8" s="246">
        <v>5451600</v>
      </c>
      <c r="E8" s="242">
        <v>160020019</v>
      </c>
      <c r="F8" s="248">
        <v>3</v>
      </c>
      <c r="G8" s="246">
        <v>313163</v>
      </c>
      <c r="H8" s="245"/>
      <c r="I8" s="246">
        <v>2832530</v>
      </c>
      <c r="J8" s="246" t="s">
        <v>27</v>
      </c>
    </row>
    <row r="9" spans="1:13" x14ac:dyDescent="0.25">
      <c r="A9" s="93">
        <v>42433</v>
      </c>
      <c r="B9" s="242">
        <v>160074144</v>
      </c>
      <c r="C9" s="87">
        <v>100</v>
      </c>
      <c r="D9" s="246">
        <v>9812688</v>
      </c>
      <c r="E9" s="242">
        <v>160020136</v>
      </c>
      <c r="F9" s="248">
        <v>7</v>
      </c>
      <c r="G9" s="246">
        <v>780063</v>
      </c>
      <c r="H9" s="245"/>
      <c r="I9" s="246">
        <v>4000000</v>
      </c>
      <c r="J9" s="246" t="s">
        <v>104</v>
      </c>
    </row>
    <row r="10" spans="1:13" x14ac:dyDescent="0.25">
      <c r="A10" s="93">
        <v>42440</v>
      </c>
      <c r="B10" s="242">
        <v>160074904</v>
      </c>
      <c r="C10" s="87">
        <v>75</v>
      </c>
      <c r="D10" s="246">
        <v>7281313</v>
      </c>
      <c r="E10" s="242">
        <v>160020311</v>
      </c>
      <c r="F10" s="248">
        <v>11</v>
      </c>
      <c r="G10" s="246">
        <v>1105650</v>
      </c>
      <c r="H10" s="245"/>
      <c r="I10" s="246">
        <v>2000000</v>
      </c>
      <c r="J10" s="246" t="s">
        <v>104</v>
      </c>
    </row>
    <row r="11" spans="1:13" x14ac:dyDescent="0.25">
      <c r="A11" s="93">
        <v>42447</v>
      </c>
      <c r="B11" s="242">
        <v>160075726</v>
      </c>
      <c r="C11" s="87">
        <v>76</v>
      </c>
      <c r="D11" s="246">
        <v>7542763</v>
      </c>
      <c r="E11" s="242">
        <v>160020515</v>
      </c>
      <c r="F11" s="248">
        <v>19</v>
      </c>
      <c r="G11" s="246">
        <v>1811863</v>
      </c>
      <c r="H11" s="245"/>
      <c r="I11" s="246">
        <v>8000000</v>
      </c>
      <c r="J11" s="246" t="s">
        <v>82</v>
      </c>
    </row>
    <row r="12" spans="1:13" x14ac:dyDescent="0.25">
      <c r="A12" s="93">
        <v>42454</v>
      </c>
      <c r="B12" s="242">
        <v>160076483</v>
      </c>
      <c r="C12" s="87">
        <v>65</v>
      </c>
      <c r="D12" s="246">
        <v>6437725</v>
      </c>
      <c r="E12" s="242">
        <v>160020720</v>
      </c>
      <c r="F12" s="248">
        <v>9</v>
      </c>
      <c r="G12" s="246">
        <v>908688</v>
      </c>
      <c r="H12" s="245"/>
      <c r="I12" s="246">
        <v>10000000</v>
      </c>
      <c r="J12" s="246" t="s">
        <v>105</v>
      </c>
    </row>
    <row r="13" spans="1:13" x14ac:dyDescent="0.25">
      <c r="A13" s="93">
        <v>42454</v>
      </c>
      <c r="B13" s="242">
        <v>160076503</v>
      </c>
      <c r="C13" s="87">
        <v>1</v>
      </c>
      <c r="D13" s="246">
        <v>47425</v>
      </c>
      <c r="E13" s="242"/>
      <c r="F13" s="248"/>
      <c r="G13" s="246"/>
      <c r="H13" s="245"/>
      <c r="I13" s="246">
        <v>15000000</v>
      </c>
      <c r="J13" s="246" t="s">
        <v>53</v>
      </c>
    </row>
    <row r="14" spans="1:13" x14ac:dyDescent="0.25">
      <c r="A14" s="93">
        <v>42461</v>
      </c>
      <c r="B14" s="242">
        <v>160077234</v>
      </c>
      <c r="C14" s="87">
        <v>38</v>
      </c>
      <c r="D14" s="246">
        <v>3938725</v>
      </c>
      <c r="E14" s="242"/>
      <c r="F14" s="248"/>
      <c r="G14" s="246"/>
      <c r="H14" s="245"/>
      <c r="I14" s="246">
        <v>15000000</v>
      </c>
      <c r="J14" s="246" t="s">
        <v>17</v>
      </c>
    </row>
    <row r="15" spans="1:13" x14ac:dyDescent="0.25">
      <c r="A15" s="93">
        <v>42462</v>
      </c>
      <c r="B15" s="242">
        <v>160077304</v>
      </c>
      <c r="C15" s="87">
        <v>32</v>
      </c>
      <c r="D15" s="246">
        <v>3216238</v>
      </c>
      <c r="E15" s="242">
        <v>160020923</v>
      </c>
      <c r="F15" s="248">
        <v>7</v>
      </c>
      <c r="G15" s="246">
        <v>671213</v>
      </c>
      <c r="H15" s="245"/>
      <c r="I15" s="246"/>
      <c r="J15" s="246"/>
    </row>
    <row r="16" spans="1:13" x14ac:dyDescent="0.25">
      <c r="A16" s="93">
        <v>42471</v>
      </c>
      <c r="B16" s="242">
        <v>160078668</v>
      </c>
      <c r="C16" s="87">
        <v>65</v>
      </c>
      <c r="D16" s="246">
        <v>6496438</v>
      </c>
      <c r="E16" s="242">
        <v>160021286</v>
      </c>
      <c r="F16" s="248">
        <v>9</v>
      </c>
      <c r="G16" s="246">
        <v>915338</v>
      </c>
      <c r="H16" s="245"/>
      <c r="I16" s="246"/>
      <c r="J16" s="246"/>
    </row>
    <row r="17" spans="1:12" x14ac:dyDescent="0.25">
      <c r="A17" s="93">
        <v>42475</v>
      </c>
      <c r="B17" s="242">
        <v>160079145</v>
      </c>
      <c r="C17" s="87">
        <v>31</v>
      </c>
      <c r="D17" s="246">
        <v>3062763</v>
      </c>
      <c r="E17" s="242">
        <v>160021435</v>
      </c>
      <c r="F17" s="248">
        <v>10</v>
      </c>
      <c r="G17" s="246">
        <v>1098913</v>
      </c>
      <c r="H17" s="245"/>
      <c r="I17" s="246"/>
      <c r="J17" s="246"/>
    </row>
    <row r="18" spans="1:12" x14ac:dyDescent="0.25">
      <c r="A18" s="93">
        <v>42482</v>
      </c>
      <c r="B18" s="242">
        <v>160080034</v>
      </c>
      <c r="C18" s="87">
        <v>66</v>
      </c>
      <c r="D18" s="246">
        <v>6858688</v>
      </c>
      <c r="E18" s="242">
        <v>160021703</v>
      </c>
      <c r="F18" s="248">
        <v>5</v>
      </c>
      <c r="G18" s="246">
        <v>537950</v>
      </c>
      <c r="H18" s="245"/>
      <c r="I18" s="246"/>
      <c r="J18" s="246"/>
    </row>
    <row r="19" spans="1:12" x14ac:dyDescent="0.25">
      <c r="A19" s="93">
        <v>42489</v>
      </c>
      <c r="B19" s="242">
        <v>160080938</v>
      </c>
      <c r="C19" s="87">
        <v>86</v>
      </c>
      <c r="D19" s="246">
        <v>9519213</v>
      </c>
      <c r="E19" s="242">
        <v>160021947</v>
      </c>
      <c r="F19" s="248">
        <v>15</v>
      </c>
      <c r="G19" s="246">
        <v>1521713</v>
      </c>
      <c r="H19" s="245"/>
      <c r="I19" s="246"/>
      <c r="J19" s="246"/>
    </row>
    <row r="20" spans="1:12" x14ac:dyDescent="0.25">
      <c r="A20" s="93">
        <v>42496</v>
      </c>
      <c r="B20" s="242">
        <v>160081920</v>
      </c>
      <c r="C20" s="87">
        <v>54</v>
      </c>
      <c r="D20" s="246">
        <v>5500338</v>
      </c>
      <c r="E20" s="242">
        <v>160022202</v>
      </c>
      <c r="F20" s="247">
        <v>22</v>
      </c>
      <c r="G20" s="246">
        <v>2583613</v>
      </c>
      <c r="H20" s="245"/>
      <c r="I20" s="246">
        <v>3500000</v>
      </c>
      <c r="J20" s="246" t="s">
        <v>17</v>
      </c>
    </row>
    <row r="21" spans="1:12" x14ac:dyDescent="0.25">
      <c r="A21" s="93">
        <v>42503</v>
      </c>
      <c r="B21" s="242">
        <v>160082886</v>
      </c>
      <c r="C21" s="87">
        <v>70</v>
      </c>
      <c r="D21" s="246">
        <v>6979350</v>
      </c>
      <c r="E21" s="242">
        <v>160022454</v>
      </c>
      <c r="F21" s="247">
        <v>13</v>
      </c>
      <c r="G21" s="246">
        <v>1477000</v>
      </c>
      <c r="H21" s="245"/>
      <c r="I21" s="246">
        <v>2500000</v>
      </c>
      <c r="J21" s="246" t="s">
        <v>104</v>
      </c>
    </row>
    <row r="22" spans="1:12" x14ac:dyDescent="0.25">
      <c r="A22" s="93">
        <v>42510</v>
      </c>
      <c r="B22" s="242">
        <v>160083864</v>
      </c>
      <c r="C22" s="87">
        <v>37</v>
      </c>
      <c r="D22" s="246">
        <v>3936625</v>
      </c>
      <c r="E22" s="242">
        <v>160022764</v>
      </c>
      <c r="F22" s="247">
        <v>14</v>
      </c>
      <c r="G22" s="246">
        <v>1588125</v>
      </c>
      <c r="H22" s="245"/>
      <c r="I22" s="246"/>
      <c r="J22" s="246"/>
    </row>
    <row r="23" spans="1:12" x14ac:dyDescent="0.25">
      <c r="A23" s="93">
        <v>42517</v>
      </c>
      <c r="B23" s="242">
        <v>160084793</v>
      </c>
      <c r="C23" s="87">
        <v>47</v>
      </c>
      <c r="D23" s="246">
        <v>5033613</v>
      </c>
      <c r="E23" s="242">
        <v>160023058</v>
      </c>
      <c r="F23" s="247">
        <v>20</v>
      </c>
      <c r="G23" s="246">
        <v>1892888</v>
      </c>
      <c r="H23" s="245"/>
      <c r="I23" s="246">
        <v>5000000</v>
      </c>
      <c r="J23" s="246" t="s">
        <v>104</v>
      </c>
    </row>
    <row r="24" spans="1:12" x14ac:dyDescent="0.25">
      <c r="A24" s="93">
        <v>42524</v>
      </c>
      <c r="B24" s="242">
        <v>160085821</v>
      </c>
      <c r="C24" s="87">
        <v>70</v>
      </c>
      <c r="D24" s="246">
        <v>7809375</v>
      </c>
      <c r="E24" s="242">
        <v>160023320</v>
      </c>
      <c r="F24" s="247">
        <v>16</v>
      </c>
      <c r="G24" s="246">
        <v>1900763</v>
      </c>
      <c r="H24" s="245"/>
      <c r="I24" s="246"/>
      <c r="J24" s="246"/>
    </row>
    <row r="25" spans="1:12" x14ac:dyDescent="0.25">
      <c r="A25" s="93">
        <v>42531</v>
      </c>
      <c r="B25" s="242">
        <v>160086680</v>
      </c>
      <c r="C25" s="87">
        <v>45</v>
      </c>
      <c r="D25" s="246">
        <v>4593050</v>
      </c>
      <c r="E25" s="242">
        <v>160023621</v>
      </c>
      <c r="F25" s="247">
        <v>12</v>
      </c>
      <c r="G25" s="246">
        <v>1368588</v>
      </c>
      <c r="H25" s="245"/>
      <c r="I25" s="246"/>
      <c r="J25" s="246"/>
    </row>
    <row r="26" spans="1:12" x14ac:dyDescent="0.25">
      <c r="A26" s="93">
        <v>42538</v>
      </c>
      <c r="B26" s="242">
        <v>160088173</v>
      </c>
      <c r="C26" s="87">
        <v>64</v>
      </c>
      <c r="D26" s="246">
        <v>6646763</v>
      </c>
      <c r="E26" s="242">
        <v>160024092</v>
      </c>
      <c r="F26" s="247">
        <v>15</v>
      </c>
      <c r="G26" s="246">
        <v>1955713</v>
      </c>
      <c r="H26" s="245"/>
      <c r="I26" s="246">
        <v>5000000</v>
      </c>
      <c r="J26" s="246" t="s">
        <v>17</v>
      </c>
    </row>
    <row r="27" spans="1:12" x14ac:dyDescent="0.25">
      <c r="A27" s="93">
        <v>42546</v>
      </c>
      <c r="B27" s="242">
        <v>160089679</v>
      </c>
      <c r="C27" s="87">
        <v>40</v>
      </c>
      <c r="D27" s="246">
        <v>4001638</v>
      </c>
      <c r="E27" s="242">
        <v>160024385</v>
      </c>
      <c r="F27" s="247">
        <v>16</v>
      </c>
      <c r="G27" s="246">
        <v>1577363</v>
      </c>
      <c r="H27" s="245"/>
      <c r="I27" s="246">
        <v>4500000</v>
      </c>
      <c r="J27" s="246" t="s">
        <v>43</v>
      </c>
    </row>
    <row r="28" spans="1:12" x14ac:dyDescent="0.25">
      <c r="A28" s="93">
        <v>42550</v>
      </c>
      <c r="B28" s="242"/>
      <c r="C28" s="87"/>
      <c r="D28" s="246"/>
      <c r="E28" s="242">
        <v>160024713</v>
      </c>
      <c r="F28" s="247">
        <v>12</v>
      </c>
      <c r="G28" s="246">
        <v>1322038</v>
      </c>
      <c r="H28" s="245"/>
      <c r="I28" s="246">
        <v>2000000</v>
      </c>
      <c r="J28" s="246" t="s">
        <v>43</v>
      </c>
    </row>
    <row r="29" spans="1:12" x14ac:dyDescent="0.25">
      <c r="A29" s="93">
        <v>42568</v>
      </c>
      <c r="B29" s="242"/>
      <c r="C29" s="87"/>
      <c r="D29" s="246"/>
      <c r="E29" s="242"/>
      <c r="F29" s="247"/>
      <c r="G29" s="246"/>
      <c r="H29" s="245"/>
      <c r="I29" s="246">
        <v>9503156</v>
      </c>
      <c r="J29" s="246" t="s">
        <v>17</v>
      </c>
    </row>
    <row r="30" spans="1:12" x14ac:dyDescent="0.25">
      <c r="A30" s="93">
        <v>42573</v>
      </c>
      <c r="B30" s="242">
        <v>160091747</v>
      </c>
      <c r="C30" s="87">
        <v>4</v>
      </c>
      <c r="D30" s="246">
        <v>374763</v>
      </c>
      <c r="E30" s="242">
        <v>160024996</v>
      </c>
      <c r="F30" s="247">
        <v>2</v>
      </c>
      <c r="G30" s="246">
        <v>189263</v>
      </c>
      <c r="H30" s="245"/>
      <c r="I30" s="246">
        <v>1333763</v>
      </c>
      <c r="J30" s="246" t="s">
        <v>58</v>
      </c>
    </row>
    <row r="31" spans="1:12" x14ac:dyDescent="0.25">
      <c r="A31" s="93">
        <v>42580</v>
      </c>
      <c r="B31" s="242">
        <v>160092315</v>
      </c>
      <c r="C31" s="87">
        <v>12</v>
      </c>
      <c r="D31" s="246">
        <v>1148263</v>
      </c>
      <c r="E31" s="242"/>
      <c r="F31" s="247"/>
      <c r="G31" s="246"/>
      <c r="H31" s="245"/>
      <c r="I31" s="246"/>
      <c r="J31" s="246"/>
      <c r="L31" s="196"/>
    </row>
    <row r="32" spans="1:12" x14ac:dyDescent="0.25">
      <c r="A32" s="93">
        <v>42587</v>
      </c>
      <c r="B32" s="242">
        <v>160092926</v>
      </c>
      <c r="C32" s="87">
        <v>22</v>
      </c>
      <c r="D32" s="246">
        <v>2276313</v>
      </c>
      <c r="E32" s="242">
        <v>160025264</v>
      </c>
      <c r="F32" s="247">
        <v>1</v>
      </c>
      <c r="G32" s="246">
        <v>119963</v>
      </c>
      <c r="H32" s="245"/>
      <c r="I32" s="246"/>
      <c r="J32" s="246"/>
    </row>
    <row r="33" spans="1:12" x14ac:dyDescent="0.25">
      <c r="A33" s="93">
        <v>42594</v>
      </c>
      <c r="B33" s="242">
        <v>160093671</v>
      </c>
      <c r="C33" s="87">
        <v>32</v>
      </c>
      <c r="D33" s="246">
        <v>3090588</v>
      </c>
      <c r="E33" s="242">
        <v>160025448</v>
      </c>
      <c r="F33" s="247">
        <v>1</v>
      </c>
      <c r="G33" s="246">
        <v>165025</v>
      </c>
      <c r="H33" s="245"/>
      <c r="I33" s="246"/>
      <c r="J33" s="246"/>
      <c r="L33" s="18"/>
    </row>
    <row r="34" spans="1:12" x14ac:dyDescent="0.25">
      <c r="A34" s="93">
        <v>42601</v>
      </c>
      <c r="B34" s="242">
        <v>160094298</v>
      </c>
      <c r="C34" s="87">
        <v>22</v>
      </c>
      <c r="D34" s="246">
        <v>2270275</v>
      </c>
      <c r="E34" s="242"/>
      <c r="F34" s="247"/>
      <c r="G34" s="246"/>
      <c r="H34" s="245"/>
      <c r="I34" s="246"/>
      <c r="J34" s="246"/>
      <c r="L34" s="18"/>
    </row>
    <row r="35" spans="1:12" x14ac:dyDescent="0.25">
      <c r="A35" s="93">
        <v>42602</v>
      </c>
      <c r="B35" s="242"/>
      <c r="C35" s="87"/>
      <c r="D35" s="246"/>
      <c r="E35" s="242">
        <v>160025610</v>
      </c>
      <c r="F35" s="247">
        <v>7</v>
      </c>
      <c r="G35" s="246">
        <v>685213</v>
      </c>
      <c r="H35" s="245"/>
      <c r="I35" s="246">
        <v>1500000</v>
      </c>
      <c r="J35" s="246" t="s">
        <v>43</v>
      </c>
      <c r="L35" s="18"/>
    </row>
    <row r="36" spans="1:12" x14ac:dyDescent="0.25">
      <c r="A36" s="93">
        <v>42608</v>
      </c>
      <c r="B36" s="242">
        <v>160094995</v>
      </c>
      <c r="C36" s="87">
        <v>27</v>
      </c>
      <c r="D36" s="246">
        <v>2653700</v>
      </c>
      <c r="E36" s="242">
        <v>160025771</v>
      </c>
      <c r="F36" s="247">
        <v>2</v>
      </c>
      <c r="G36" s="246">
        <v>178500</v>
      </c>
      <c r="H36" s="245"/>
      <c r="I36" s="246">
        <v>3500000</v>
      </c>
      <c r="J36" s="246" t="s">
        <v>82</v>
      </c>
      <c r="L36" s="18"/>
    </row>
    <row r="37" spans="1:12" x14ac:dyDescent="0.25">
      <c r="A37" s="93">
        <v>42615</v>
      </c>
      <c r="B37" s="242">
        <v>160095692</v>
      </c>
      <c r="C37" s="87">
        <v>28</v>
      </c>
      <c r="D37" s="246">
        <v>3009125</v>
      </c>
      <c r="E37" s="242"/>
      <c r="F37" s="247"/>
      <c r="G37" s="246"/>
      <c r="H37" s="245"/>
      <c r="I37" s="246"/>
      <c r="J37" s="246"/>
    </row>
    <row r="38" spans="1:12" x14ac:dyDescent="0.25">
      <c r="A38" s="93">
        <v>42622</v>
      </c>
      <c r="B38" s="242">
        <v>160096505</v>
      </c>
      <c r="C38" s="87">
        <v>33</v>
      </c>
      <c r="D38" s="246">
        <v>3527038</v>
      </c>
      <c r="E38" s="242"/>
      <c r="F38" s="247"/>
      <c r="G38" s="246"/>
      <c r="H38" s="245"/>
      <c r="I38" s="246"/>
      <c r="J38" s="246"/>
    </row>
    <row r="39" spans="1:12" x14ac:dyDescent="0.25">
      <c r="A39" s="93">
        <v>42622</v>
      </c>
      <c r="B39" s="242">
        <v>160096560</v>
      </c>
      <c r="C39" s="87">
        <v>2</v>
      </c>
      <c r="D39" s="246">
        <v>156713</v>
      </c>
      <c r="E39" s="242">
        <v>160026142</v>
      </c>
      <c r="F39" s="247">
        <v>13</v>
      </c>
      <c r="G39" s="246">
        <v>1335513</v>
      </c>
      <c r="H39" s="245"/>
      <c r="I39" s="246"/>
      <c r="J39" s="246"/>
    </row>
    <row r="40" spans="1:12" x14ac:dyDescent="0.25">
      <c r="A40" s="93">
        <v>42629</v>
      </c>
      <c r="B40" s="242">
        <v>160097156</v>
      </c>
      <c r="C40" s="87">
        <v>33</v>
      </c>
      <c r="D40" s="246">
        <v>3586975</v>
      </c>
      <c r="E40" s="242"/>
      <c r="F40" s="247"/>
      <c r="G40" s="246"/>
      <c r="H40" s="245"/>
      <c r="I40" s="246"/>
      <c r="J40" s="246"/>
    </row>
    <row r="41" spans="1:12" x14ac:dyDescent="0.25">
      <c r="A41" s="93">
        <v>42630</v>
      </c>
      <c r="B41" s="242"/>
      <c r="C41" s="87"/>
      <c r="D41" s="246"/>
      <c r="E41" s="242">
        <v>160026338</v>
      </c>
      <c r="F41" s="247">
        <v>5</v>
      </c>
      <c r="G41" s="246">
        <v>473900</v>
      </c>
      <c r="H41" s="245"/>
      <c r="I41" s="246">
        <v>1800000</v>
      </c>
      <c r="J41" s="246" t="s">
        <v>43</v>
      </c>
    </row>
    <row r="42" spans="1:12" x14ac:dyDescent="0.25">
      <c r="A42" s="93">
        <v>42636</v>
      </c>
      <c r="B42" s="242">
        <v>160097818</v>
      </c>
      <c r="C42" s="87">
        <v>42</v>
      </c>
      <c r="D42" s="246">
        <v>4176988</v>
      </c>
      <c r="E42" s="242">
        <v>160026476</v>
      </c>
      <c r="F42" s="247">
        <v>11</v>
      </c>
      <c r="G42" s="246">
        <v>1173725</v>
      </c>
      <c r="H42" s="245"/>
      <c r="I42" s="246"/>
      <c r="J42" s="246"/>
    </row>
    <row r="43" spans="1:12" x14ac:dyDescent="0.25">
      <c r="A43" s="93">
        <v>42643</v>
      </c>
      <c r="B43" s="242">
        <v>160098563</v>
      </c>
      <c r="C43" s="87">
        <v>45</v>
      </c>
      <c r="D43" s="246">
        <v>4460925</v>
      </c>
      <c r="E43" s="242">
        <v>160026656</v>
      </c>
      <c r="F43" s="247">
        <v>17</v>
      </c>
      <c r="G43" s="246">
        <v>1813000</v>
      </c>
      <c r="H43" s="245"/>
      <c r="I43" s="246">
        <v>4000000</v>
      </c>
      <c r="J43" s="246" t="s">
        <v>82</v>
      </c>
    </row>
    <row r="44" spans="1:12" x14ac:dyDescent="0.25">
      <c r="A44" s="93">
        <v>42650</v>
      </c>
      <c r="B44" s="242">
        <v>160099337</v>
      </c>
      <c r="C44" s="87">
        <v>70</v>
      </c>
      <c r="D44" s="246">
        <v>6855538</v>
      </c>
      <c r="E44" s="242">
        <v>160026814</v>
      </c>
      <c r="F44" s="247">
        <v>12</v>
      </c>
      <c r="G44" s="246">
        <v>1187550</v>
      </c>
      <c r="H44" s="245"/>
      <c r="I44" s="246">
        <v>2000000</v>
      </c>
      <c r="J44" s="246" t="s">
        <v>81</v>
      </c>
    </row>
    <row r="45" spans="1:12" x14ac:dyDescent="0.25">
      <c r="A45" s="93">
        <v>42657</v>
      </c>
      <c r="B45" s="242">
        <v>160100155</v>
      </c>
      <c r="C45" s="87">
        <v>58</v>
      </c>
      <c r="D45" s="246">
        <v>6510000</v>
      </c>
      <c r="E45" s="242">
        <v>160026976</v>
      </c>
      <c r="F45" s="247">
        <v>4</v>
      </c>
      <c r="G45" s="246">
        <v>371000</v>
      </c>
      <c r="H45" s="245"/>
      <c r="I45" s="246">
        <v>3000000</v>
      </c>
      <c r="J45" s="246" t="s">
        <v>81</v>
      </c>
    </row>
    <row r="46" spans="1:12" x14ac:dyDescent="0.25">
      <c r="A46" s="93">
        <v>42664</v>
      </c>
      <c r="B46" s="242">
        <v>160100857</v>
      </c>
      <c r="C46" s="87">
        <v>49</v>
      </c>
      <c r="D46" s="246">
        <v>5217625</v>
      </c>
      <c r="E46" s="242"/>
      <c r="F46" s="247"/>
      <c r="G46" s="246"/>
      <c r="H46" s="245"/>
      <c r="I46" s="246"/>
      <c r="J46" s="246"/>
    </row>
    <row r="47" spans="1:12" x14ac:dyDescent="0.25">
      <c r="A47" s="93">
        <v>42665</v>
      </c>
      <c r="B47" s="242"/>
      <c r="C47" s="87"/>
      <c r="D47" s="246"/>
      <c r="E47" s="242">
        <v>160027166</v>
      </c>
      <c r="F47" s="247">
        <v>20</v>
      </c>
      <c r="G47" s="246">
        <v>2246163</v>
      </c>
      <c r="H47" s="245"/>
      <c r="I47" s="246">
        <v>5000000</v>
      </c>
      <c r="J47" s="246" t="s">
        <v>98</v>
      </c>
    </row>
    <row r="48" spans="1:12" x14ac:dyDescent="0.25">
      <c r="A48" s="93">
        <v>42672</v>
      </c>
      <c r="B48" s="242">
        <v>160101571</v>
      </c>
      <c r="C48" s="87">
        <v>43</v>
      </c>
      <c r="D48" s="246">
        <v>4063763</v>
      </c>
      <c r="E48" s="242"/>
      <c r="F48" s="247"/>
      <c r="G48" s="246"/>
      <c r="H48" s="245"/>
      <c r="I48" s="246">
        <v>2000000</v>
      </c>
      <c r="J48" s="246" t="s">
        <v>98</v>
      </c>
    </row>
    <row r="49" spans="1:13" s="233" customFormat="1" x14ac:dyDescent="0.25">
      <c r="A49" s="93">
        <v>42673</v>
      </c>
      <c r="B49" s="242"/>
      <c r="C49" s="87"/>
      <c r="D49" s="246"/>
      <c r="E49" s="242">
        <v>160027327</v>
      </c>
      <c r="F49" s="247">
        <v>11</v>
      </c>
      <c r="G49" s="246">
        <v>1169438</v>
      </c>
      <c r="H49" s="245"/>
      <c r="I49" s="246"/>
      <c r="J49" s="246"/>
      <c r="M49" s="219"/>
    </row>
    <row r="50" spans="1:13" s="233" customFormat="1" x14ac:dyDescent="0.25">
      <c r="A50" s="93">
        <v>42678</v>
      </c>
      <c r="B50" s="242">
        <v>160102205</v>
      </c>
      <c r="C50" s="87">
        <v>70</v>
      </c>
      <c r="D50" s="246">
        <v>7581963</v>
      </c>
      <c r="E50" s="242">
        <v>160027458</v>
      </c>
      <c r="F50" s="247">
        <v>18</v>
      </c>
      <c r="G50" s="246">
        <v>1964900</v>
      </c>
      <c r="H50" s="245"/>
      <c r="I50" s="246">
        <v>3000000</v>
      </c>
      <c r="J50" s="246" t="s">
        <v>100</v>
      </c>
      <c r="M50" s="219"/>
    </row>
    <row r="51" spans="1:13" s="233" customFormat="1" x14ac:dyDescent="0.25">
      <c r="A51" s="93">
        <v>42678</v>
      </c>
      <c r="B51" s="242">
        <v>160102266</v>
      </c>
      <c r="C51" s="87">
        <v>1</v>
      </c>
      <c r="D51" s="246">
        <v>65713</v>
      </c>
      <c r="E51" s="242"/>
      <c r="F51" s="247"/>
      <c r="G51" s="246"/>
      <c r="H51" s="245"/>
      <c r="I51" s="246"/>
      <c r="J51" s="246"/>
      <c r="M51" s="219"/>
    </row>
    <row r="52" spans="1:13" s="233" customFormat="1" x14ac:dyDescent="0.25">
      <c r="A52" s="93">
        <v>42685</v>
      </c>
      <c r="B52" s="242">
        <v>160103009</v>
      </c>
      <c r="C52" s="87">
        <v>38</v>
      </c>
      <c r="D52" s="246">
        <v>3823838</v>
      </c>
      <c r="E52" s="242"/>
      <c r="F52" s="247"/>
      <c r="G52" s="246"/>
      <c r="H52" s="245"/>
      <c r="I52" s="246">
        <v>5000000</v>
      </c>
      <c r="J52" s="246" t="s">
        <v>98</v>
      </c>
      <c r="M52" s="219"/>
    </row>
    <row r="53" spans="1:13" s="233" customFormat="1" x14ac:dyDescent="0.25">
      <c r="A53" s="93">
        <v>42686</v>
      </c>
      <c r="B53" s="242"/>
      <c r="C53" s="87"/>
      <c r="D53" s="246"/>
      <c r="E53" s="242">
        <v>160027661</v>
      </c>
      <c r="F53" s="247">
        <v>16</v>
      </c>
      <c r="G53" s="246">
        <v>1490775</v>
      </c>
      <c r="H53" s="245"/>
      <c r="I53" s="246"/>
      <c r="J53" s="246"/>
      <c r="M53" s="219"/>
    </row>
    <row r="54" spans="1:13" s="233" customFormat="1" x14ac:dyDescent="0.25">
      <c r="A54" s="93">
        <v>42691</v>
      </c>
      <c r="B54" s="242">
        <v>160103697</v>
      </c>
      <c r="C54" s="87">
        <v>51</v>
      </c>
      <c r="D54" s="246">
        <v>5011300</v>
      </c>
      <c r="E54" s="242"/>
      <c r="F54" s="247"/>
      <c r="G54" s="246"/>
      <c r="H54" s="245"/>
      <c r="I54" s="246">
        <v>1000000</v>
      </c>
      <c r="J54" s="246" t="s">
        <v>103</v>
      </c>
      <c r="M54" s="219"/>
    </row>
    <row r="55" spans="1:13" s="233" customFormat="1" x14ac:dyDescent="0.25">
      <c r="A55" s="93">
        <v>42692</v>
      </c>
      <c r="B55" s="242"/>
      <c r="C55" s="87"/>
      <c r="D55" s="246"/>
      <c r="E55" s="242">
        <v>160027820</v>
      </c>
      <c r="F55" s="247">
        <v>13</v>
      </c>
      <c r="G55" s="246">
        <v>1448038</v>
      </c>
      <c r="H55" s="245"/>
      <c r="I55" s="246">
        <v>3000000</v>
      </c>
      <c r="J55" s="246" t="s">
        <v>98</v>
      </c>
      <c r="M55" s="219"/>
    </row>
    <row r="56" spans="1:13" s="233" customFormat="1" x14ac:dyDescent="0.25">
      <c r="A56" s="93">
        <v>42699</v>
      </c>
      <c r="B56" s="242">
        <v>160104407</v>
      </c>
      <c r="C56" s="87">
        <v>50</v>
      </c>
      <c r="D56" s="246">
        <v>4872263</v>
      </c>
      <c r="E56" s="242">
        <v>160027988</v>
      </c>
      <c r="F56" s="247">
        <v>10</v>
      </c>
      <c r="G56" s="246">
        <v>1049300</v>
      </c>
      <c r="H56" s="245"/>
      <c r="I56" s="246">
        <v>4500000</v>
      </c>
      <c r="J56" s="246" t="s">
        <v>98</v>
      </c>
      <c r="M56" s="219"/>
    </row>
    <row r="57" spans="1:13" s="233" customFormat="1" x14ac:dyDescent="0.25">
      <c r="A57" s="93">
        <v>42707</v>
      </c>
      <c r="B57" s="242">
        <v>160105209</v>
      </c>
      <c r="C57" s="87">
        <v>42</v>
      </c>
      <c r="D57" s="246">
        <v>4068838</v>
      </c>
      <c r="E57" s="242">
        <v>160028273</v>
      </c>
      <c r="F57" s="247">
        <v>10</v>
      </c>
      <c r="G57" s="246">
        <v>999863</v>
      </c>
      <c r="H57" s="245"/>
      <c r="I57" s="246">
        <v>5000000</v>
      </c>
      <c r="J57" s="246" t="s">
        <v>98</v>
      </c>
      <c r="M57" s="219"/>
    </row>
    <row r="58" spans="1:13" s="233" customFormat="1" x14ac:dyDescent="0.25">
      <c r="A58" s="93">
        <v>42720</v>
      </c>
      <c r="B58" s="242">
        <v>160106575</v>
      </c>
      <c r="C58" s="87">
        <v>43</v>
      </c>
      <c r="D58" s="246">
        <v>4574763</v>
      </c>
      <c r="E58" s="242"/>
      <c r="F58" s="247"/>
      <c r="G58" s="246"/>
      <c r="H58" s="245"/>
      <c r="I58" s="246"/>
      <c r="J58" s="246"/>
      <c r="M58" s="219"/>
    </row>
    <row r="59" spans="1:13" s="233" customFormat="1" x14ac:dyDescent="0.25">
      <c r="A59" s="93">
        <v>42723</v>
      </c>
      <c r="B59" s="242"/>
      <c r="C59" s="87"/>
      <c r="D59" s="246"/>
      <c r="E59" s="242">
        <v>160028525</v>
      </c>
      <c r="F59" s="247">
        <v>7</v>
      </c>
      <c r="G59" s="246">
        <v>731763</v>
      </c>
      <c r="H59" s="245"/>
      <c r="I59" s="246">
        <v>5000000</v>
      </c>
      <c r="J59" s="246" t="s">
        <v>98</v>
      </c>
      <c r="M59" s="219"/>
    </row>
    <row r="60" spans="1:13" s="233" customFormat="1" x14ac:dyDescent="0.25">
      <c r="A60" s="93">
        <v>42727</v>
      </c>
      <c r="B60" s="242">
        <v>160107283</v>
      </c>
      <c r="C60" s="87">
        <v>37</v>
      </c>
      <c r="D60" s="246">
        <v>3304613</v>
      </c>
      <c r="E60" s="242">
        <v>160028641</v>
      </c>
      <c r="F60" s="247">
        <v>11</v>
      </c>
      <c r="G60" s="246">
        <v>1463350</v>
      </c>
      <c r="H60" s="245"/>
      <c r="I60" s="246">
        <v>5000000</v>
      </c>
      <c r="J60" s="246" t="s">
        <v>98</v>
      </c>
      <c r="M60" s="219"/>
    </row>
    <row r="61" spans="1:13" s="233" customFormat="1" x14ac:dyDescent="0.25">
      <c r="A61" s="93">
        <v>42772</v>
      </c>
      <c r="B61" s="242"/>
      <c r="C61" s="87"/>
      <c r="D61" s="246"/>
      <c r="E61" s="242">
        <v>170029503</v>
      </c>
      <c r="F61" s="247">
        <v>21</v>
      </c>
      <c r="G61" s="246">
        <v>2253300</v>
      </c>
      <c r="H61" s="245"/>
      <c r="I61" s="246"/>
      <c r="J61" s="246"/>
      <c r="M61" s="219"/>
    </row>
    <row r="62" spans="1:13" s="233" customFormat="1" x14ac:dyDescent="0.25">
      <c r="A62" s="93"/>
      <c r="B62" s="242"/>
      <c r="C62" s="87"/>
      <c r="D62" s="246"/>
      <c r="E62" s="242"/>
      <c r="F62" s="247"/>
      <c r="G62" s="246">
        <v>3309110</v>
      </c>
      <c r="H62" s="245"/>
      <c r="I62" s="246"/>
      <c r="J62" s="246" t="s">
        <v>147</v>
      </c>
      <c r="M62" s="219"/>
    </row>
    <row r="63" spans="1:13" s="233" customFormat="1" x14ac:dyDescent="0.25">
      <c r="A63" s="93"/>
      <c r="B63" s="242"/>
      <c r="C63" s="87"/>
      <c r="D63" s="246"/>
      <c r="E63" s="242"/>
      <c r="F63" s="247"/>
      <c r="G63" s="246"/>
      <c r="H63" s="245"/>
      <c r="I63" s="246">
        <v>5230000</v>
      </c>
      <c r="J63" s="246" t="s">
        <v>81</v>
      </c>
      <c r="M63" s="219"/>
    </row>
    <row r="64" spans="1:13" s="233" customFormat="1" x14ac:dyDescent="0.25">
      <c r="A64" s="93">
        <v>42832</v>
      </c>
      <c r="B64" s="242">
        <v>170120078</v>
      </c>
      <c r="C64" s="87">
        <v>10</v>
      </c>
      <c r="D64" s="246">
        <v>1045713</v>
      </c>
      <c r="E64" s="242"/>
      <c r="F64" s="247"/>
      <c r="G64" s="246"/>
      <c r="H64" s="245"/>
      <c r="I64" s="246">
        <v>1045713</v>
      </c>
      <c r="J64" s="246" t="s">
        <v>81</v>
      </c>
      <c r="M64" s="219"/>
    </row>
    <row r="65" spans="1:13" s="233" customFormat="1" x14ac:dyDescent="0.25">
      <c r="A65" s="93">
        <v>42839</v>
      </c>
      <c r="B65" s="242">
        <v>170121128</v>
      </c>
      <c r="C65" s="87">
        <v>9</v>
      </c>
      <c r="D65" s="246">
        <v>1000125</v>
      </c>
      <c r="E65" s="242"/>
      <c r="F65" s="247"/>
      <c r="G65" s="246"/>
      <c r="H65" s="245"/>
      <c r="I65" s="246"/>
      <c r="J65" s="246"/>
      <c r="M65" s="219"/>
    </row>
    <row r="66" spans="1:13" s="233" customFormat="1" x14ac:dyDescent="0.25">
      <c r="A66" s="93">
        <v>42846</v>
      </c>
      <c r="B66" s="242"/>
      <c r="C66" s="87"/>
      <c r="D66" s="246"/>
      <c r="E66" s="242">
        <v>170032539</v>
      </c>
      <c r="F66" s="247">
        <v>4</v>
      </c>
      <c r="G66" s="246">
        <v>424288</v>
      </c>
      <c r="H66" s="245"/>
      <c r="I66" s="246"/>
      <c r="J66" s="246"/>
      <c r="M66" s="219"/>
    </row>
    <row r="67" spans="1:13" s="233" customFormat="1" x14ac:dyDescent="0.25">
      <c r="A67" s="93">
        <v>42847</v>
      </c>
      <c r="B67" s="242">
        <v>170122214</v>
      </c>
      <c r="C67" s="87">
        <v>45</v>
      </c>
      <c r="D67" s="246">
        <v>4578525</v>
      </c>
      <c r="E67" s="242"/>
      <c r="F67" s="247"/>
      <c r="G67" s="246"/>
      <c r="H67" s="245"/>
      <c r="I67" s="246">
        <v>4274113</v>
      </c>
      <c r="J67" s="246" t="s">
        <v>97</v>
      </c>
      <c r="M67" s="219"/>
    </row>
    <row r="68" spans="1:13" s="233" customFormat="1" x14ac:dyDescent="0.25">
      <c r="A68" s="93">
        <v>42853</v>
      </c>
      <c r="B68" s="242">
        <v>170123066</v>
      </c>
      <c r="C68" s="87">
        <v>59</v>
      </c>
      <c r="D68" s="246">
        <v>5975725</v>
      </c>
      <c r="E68" s="242">
        <v>170032826</v>
      </c>
      <c r="F68" s="247">
        <v>8</v>
      </c>
      <c r="G68" s="246">
        <v>880250</v>
      </c>
      <c r="H68" s="245"/>
      <c r="I68" s="246">
        <v>4826325</v>
      </c>
      <c r="J68" s="246" t="s">
        <v>97</v>
      </c>
      <c r="M68" s="219"/>
    </row>
    <row r="69" spans="1:13" s="233" customFormat="1" x14ac:dyDescent="0.25">
      <c r="A69" s="93">
        <v>42860</v>
      </c>
      <c r="B69" s="242">
        <v>170124115</v>
      </c>
      <c r="C69" s="87">
        <v>54</v>
      </c>
      <c r="D69" s="246">
        <v>5775350</v>
      </c>
      <c r="E69" s="242">
        <v>170033156</v>
      </c>
      <c r="F69" s="247">
        <v>11</v>
      </c>
      <c r="G69" s="246">
        <v>1149400</v>
      </c>
      <c r="H69" s="245"/>
      <c r="I69" s="246"/>
      <c r="J69" s="246"/>
      <c r="M69" s="219"/>
    </row>
    <row r="70" spans="1:13" s="233" customFormat="1" x14ac:dyDescent="0.25">
      <c r="A70" s="93"/>
      <c r="B70" s="242"/>
      <c r="C70" s="87"/>
      <c r="D70" s="246"/>
      <c r="E70" s="242">
        <v>170033536</v>
      </c>
      <c r="F70" s="247">
        <v>9</v>
      </c>
      <c r="G70" s="246">
        <v>976413</v>
      </c>
      <c r="H70" s="245"/>
      <c r="I70" s="246">
        <v>4800000</v>
      </c>
      <c r="J70" s="246" t="s">
        <v>85</v>
      </c>
      <c r="M70" s="219"/>
    </row>
    <row r="71" spans="1:13" s="233" customFormat="1" x14ac:dyDescent="0.25">
      <c r="A71" s="93">
        <v>42867</v>
      </c>
      <c r="B71" s="242">
        <v>170125113</v>
      </c>
      <c r="C71" s="87">
        <v>61</v>
      </c>
      <c r="D71" s="246">
        <v>6121238</v>
      </c>
      <c r="E71" s="242"/>
      <c r="F71" s="247"/>
      <c r="G71" s="246"/>
      <c r="H71" s="245"/>
      <c r="I71" s="246"/>
      <c r="J71" s="246"/>
      <c r="M71" s="219"/>
    </row>
    <row r="72" spans="1:13" s="233" customFormat="1" x14ac:dyDescent="0.25">
      <c r="A72" s="93">
        <v>42876</v>
      </c>
      <c r="B72" s="242"/>
      <c r="C72" s="87"/>
      <c r="D72" s="246"/>
      <c r="E72" s="304">
        <v>170033967</v>
      </c>
      <c r="F72" s="247">
        <v>18</v>
      </c>
      <c r="G72" s="246">
        <v>1868825</v>
      </c>
      <c r="H72" s="245"/>
      <c r="I72" s="246">
        <v>4251000</v>
      </c>
      <c r="J72" s="246" t="s">
        <v>81</v>
      </c>
      <c r="M72" s="219"/>
    </row>
    <row r="73" spans="1:13" s="233" customFormat="1" x14ac:dyDescent="0.25">
      <c r="A73" s="93">
        <v>42876</v>
      </c>
      <c r="B73" s="242">
        <v>170126618</v>
      </c>
      <c r="C73" s="87">
        <v>63</v>
      </c>
      <c r="D73" s="246">
        <v>6490838</v>
      </c>
      <c r="E73" s="242"/>
      <c r="F73" s="247"/>
      <c r="G73" s="246"/>
      <c r="H73" s="245"/>
      <c r="I73" s="246">
        <v>2000000</v>
      </c>
      <c r="J73" s="246" t="s">
        <v>17</v>
      </c>
      <c r="M73" s="219"/>
    </row>
    <row r="74" spans="1:13" s="233" customFormat="1" x14ac:dyDescent="0.25">
      <c r="A74" s="93">
        <v>42885</v>
      </c>
      <c r="B74" s="242">
        <v>170127963</v>
      </c>
      <c r="C74" s="87">
        <v>39</v>
      </c>
      <c r="D74" s="246">
        <v>3684538</v>
      </c>
      <c r="E74" s="242">
        <v>170034342</v>
      </c>
      <c r="F74" s="247">
        <v>17</v>
      </c>
      <c r="G74" s="246">
        <v>1749563</v>
      </c>
      <c r="H74" s="245"/>
      <c r="I74" s="246">
        <v>2741000</v>
      </c>
      <c r="J74" s="246" t="s">
        <v>81</v>
      </c>
      <c r="M74" s="219"/>
    </row>
    <row r="75" spans="1:13" s="233" customFormat="1" x14ac:dyDescent="0.25">
      <c r="A75" s="93"/>
      <c r="B75" s="242"/>
      <c r="C75" s="87"/>
      <c r="D75" s="246"/>
      <c r="E75" s="242"/>
      <c r="F75" s="247"/>
      <c r="G75" s="246"/>
      <c r="H75" s="245"/>
      <c r="I75" s="246">
        <v>1500000</v>
      </c>
      <c r="J75" s="246" t="s">
        <v>81</v>
      </c>
      <c r="M75" s="219"/>
    </row>
    <row r="76" spans="1:13" s="233" customFormat="1" x14ac:dyDescent="0.25">
      <c r="A76" s="93">
        <v>42889</v>
      </c>
      <c r="B76" s="242"/>
      <c r="C76" s="87"/>
      <c r="D76" s="246"/>
      <c r="E76" s="242">
        <v>170034535</v>
      </c>
      <c r="F76" s="247">
        <v>16</v>
      </c>
      <c r="G76" s="246">
        <v>1521538</v>
      </c>
      <c r="H76" s="245"/>
      <c r="I76" s="246">
        <v>2163000</v>
      </c>
      <c r="J76" s="246" t="s">
        <v>97</v>
      </c>
      <c r="M76" s="219"/>
    </row>
    <row r="77" spans="1:13" s="233" customFormat="1" x14ac:dyDescent="0.25">
      <c r="A77" s="93">
        <v>42889</v>
      </c>
      <c r="B77" s="242">
        <v>170128623</v>
      </c>
      <c r="C77" s="87">
        <v>46</v>
      </c>
      <c r="D77" s="246">
        <v>4847763</v>
      </c>
      <c r="E77" s="242"/>
      <c r="F77" s="247"/>
      <c r="G77" s="246"/>
      <c r="H77" s="245"/>
      <c r="I77" s="246">
        <v>505000</v>
      </c>
      <c r="J77" s="246" t="s">
        <v>81</v>
      </c>
      <c r="M77" s="219"/>
    </row>
    <row r="78" spans="1:13" s="233" customFormat="1" x14ac:dyDescent="0.25">
      <c r="A78" s="93">
        <v>42897</v>
      </c>
      <c r="B78" s="242">
        <v>170130393</v>
      </c>
      <c r="C78" s="87">
        <v>38</v>
      </c>
      <c r="D78" s="246">
        <v>3990088</v>
      </c>
      <c r="E78" s="242">
        <v>170035030</v>
      </c>
      <c r="F78" s="247">
        <v>9</v>
      </c>
      <c r="G78" s="246">
        <v>1057000</v>
      </c>
      <c r="H78" s="245"/>
      <c r="I78" s="246">
        <v>3800000</v>
      </c>
      <c r="J78" s="246" t="s">
        <v>81</v>
      </c>
      <c r="M78" s="219"/>
    </row>
    <row r="79" spans="1:13" s="233" customFormat="1" x14ac:dyDescent="0.25">
      <c r="A79" s="93">
        <v>42903</v>
      </c>
      <c r="B79" s="242"/>
      <c r="C79" s="87"/>
      <c r="D79" s="246"/>
      <c r="E79" s="242">
        <v>170035423</v>
      </c>
      <c r="F79" s="247">
        <v>8</v>
      </c>
      <c r="G79" s="246">
        <v>909125</v>
      </c>
      <c r="H79" s="245"/>
      <c r="I79" s="246">
        <v>1067000</v>
      </c>
      <c r="J79" s="246" t="s">
        <v>17</v>
      </c>
      <c r="M79" s="219"/>
    </row>
    <row r="80" spans="1:13" s="233" customFormat="1" x14ac:dyDescent="0.25">
      <c r="A80" s="142"/>
      <c r="B80" s="99"/>
      <c r="C80" s="143"/>
      <c r="D80" s="34"/>
      <c r="E80" s="99"/>
      <c r="F80" s="100"/>
      <c r="G80" s="34"/>
      <c r="H80" s="102"/>
      <c r="I80" s="34"/>
      <c r="J80" s="34"/>
      <c r="M80" s="219"/>
    </row>
    <row r="81" spans="1:13" s="233" customFormat="1" x14ac:dyDescent="0.25">
      <c r="A81" s="142"/>
      <c r="B81" s="99"/>
      <c r="C81" s="143"/>
      <c r="D81" s="34"/>
      <c r="E81" s="99"/>
      <c r="F81" s="100"/>
      <c r="G81" s="34"/>
      <c r="H81" s="102"/>
      <c r="I81" s="34"/>
      <c r="J81" s="34"/>
      <c r="M81" s="219"/>
    </row>
    <row r="82" spans="1:13" s="233" customFormat="1" x14ac:dyDescent="0.25">
      <c r="A82" s="142"/>
      <c r="B82" s="99"/>
      <c r="C82" s="143"/>
      <c r="D82" s="34"/>
      <c r="E82" s="99"/>
      <c r="F82" s="100"/>
      <c r="G82" s="34"/>
      <c r="H82" s="102"/>
      <c r="I82" s="34"/>
      <c r="J82" s="34"/>
      <c r="M82" s="219"/>
    </row>
    <row r="83" spans="1:13" s="233" customFormat="1" x14ac:dyDescent="0.25">
      <c r="A83" s="142"/>
      <c r="B83" s="99"/>
      <c r="C83" s="143"/>
      <c r="D83" s="34"/>
      <c r="E83" s="99"/>
      <c r="F83" s="100"/>
      <c r="G83" s="34"/>
      <c r="H83" s="102"/>
      <c r="I83" s="34"/>
      <c r="J83" s="34"/>
      <c r="M83" s="219"/>
    </row>
    <row r="84" spans="1:13" s="233" customFormat="1" x14ac:dyDescent="0.25">
      <c r="A84" s="142"/>
      <c r="B84" s="99"/>
      <c r="C84" s="143"/>
      <c r="D84" s="34"/>
      <c r="E84" s="99"/>
      <c r="F84" s="100"/>
      <c r="G84" s="34"/>
      <c r="H84" s="102"/>
      <c r="I84" s="34"/>
      <c r="J84" s="34"/>
      <c r="M84" s="219"/>
    </row>
    <row r="85" spans="1:13" s="233" customFormat="1" x14ac:dyDescent="0.25">
      <c r="A85" s="142"/>
      <c r="B85" s="99"/>
      <c r="C85" s="143"/>
      <c r="D85" s="34"/>
      <c r="E85" s="99"/>
      <c r="F85" s="100"/>
      <c r="G85" s="34"/>
      <c r="H85" s="102"/>
      <c r="I85" s="34"/>
      <c r="J85" s="34"/>
      <c r="M85" s="219"/>
    </row>
    <row r="86" spans="1:13" x14ac:dyDescent="0.25">
      <c r="A86" s="142"/>
      <c r="B86" s="99"/>
      <c r="C86" s="143"/>
      <c r="D86" s="34"/>
      <c r="E86" s="99"/>
      <c r="F86" s="100"/>
      <c r="G86" s="34"/>
      <c r="H86" s="102"/>
      <c r="I86" s="34"/>
      <c r="J86" s="34"/>
    </row>
    <row r="87" spans="1:13" x14ac:dyDescent="0.25">
      <c r="A87" s="98"/>
      <c r="B87" s="144" t="s">
        <v>11</v>
      </c>
      <c r="C87" s="295">
        <f>SUM(C8:C86)</f>
        <v>2395</v>
      </c>
      <c r="D87" s="145">
        <f>SUM(D8:D86)</f>
        <v>244358117</v>
      </c>
      <c r="E87" s="144" t="s">
        <v>11</v>
      </c>
      <c r="F87" s="146">
        <f>SUM(F8:F36)</f>
        <v>248</v>
      </c>
      <c r="G87" s="145">
        <f>SUM(G8:G36)</f>
        <v>26668609</v>
      </c>
      <c r="H87" s="100">
        <f>SUM(H8:H35)</f>
        <v>0</v>
      </c>
      <c r="I87" s="145">
        <f>SUM(I8:I86)</f>
        <v>182672600</v>
      </c>
      <c r="J87" s="147"/>
    </row>
    <row r="88" spans="1:13" x14ac:dyDescent="0.25">
      <c r="A88" s="98"/>
      <c r="B88" s="144"/>
      <c r="C88" s="295"/>
      <c r="D88" s="145"/>
      <c r="E88" s="144"/>
      <c r="F88" s="146"/>
      <c r="G88" s="145"/>
      <c r="H88" s="100"/>
      <c r="I88" s="147"/>
      <c r="J88" s="147"/>
    </row>
    <row r="89" spans="1:13" x14ac:dyDescent="0.25">
      <c r="A89" s="148"/>
      <c r="B89" s="149"/>
      <c r="C89" s="143"/>
      <c r="D89" s="34"/>
      <c r="E89" s="144"/>
      <c r="F89" s="100"/>
      <c r="G89" s="473" t="s">
        <v>12</v>
      </c>
      <c r="H89" s="473"/>
      <c r="I89" s="34"/>
      <c r="J89" s="150">
        <f>SUM(D8:D86)</f>
        <v>244358117</v>
      </c>
    </row>
    <row r="90" spans="1:13" x14ac:dyDescent="0.25">
      <c r="A90" s="98"/>
      <c r="B90" s="99"/>
      <c r="C90" s="143"/>
      <c r="D90" s="34"/>
      <c r="E90" s="99"/>
      <c r="F90" s="100"/>
      <c r="G90" s="473" t="s">
        <v>13</v>
      </c>
      <c r="H90" s="473"/>
      <c r="I90" s="101"/>
      <c r="J90" s="150">
        <f>SUM(G8:G86)</f>
        <v>61685699</v>
      </c>
    </row>
    <row r="91" spans="1:13" x14ac:dyDescent="0.25">
      <c r="A91" s="151"/>
      <c r="B91" s="101"/>
      <c r="C91" s="143"/>
      <c r="D91" s="34"/>
      <c r="E91" s="99"/>
      <c r="F91" s="100"/>
      <c r="G91" s="473" t="s">
        <v>14</v>
      </c>
      <c r="H91" s="473"/>
      <c r="I91" s="152"/>
      <c r="J91" s="152">
        <f>J89-J90</f>
        <v>182672418</v>
      </c>
    </row>
    <row r="92" spans="1:13" x14ac:dyDescent="0.25">
      <c r="A92" s="98"/>
      <c r="B92" s="153"/>
      <c r="C92" s="143"/>
      <c r="D92" s="143"/>
      <c r="E92" s="99"/>
      <c r="F92" s="100"/>
      <c r="G92" s="473" t="s">
        <v>15</v>
      </c>
      <c r="H92" s="473"/>
      <c r="I92" s="101"/>
      <c r="J92" s="150">
        <f>SUM(H8:H86)</f>
        <v>0</v>
      </c>
    </row>
    <row r="93" spans="1:13" x14ac:dyDescent="0.25">
      <c r="A93" s="98"/>
      <c r="B93" s="153"/>
      <c r="C93" s="143"/>
      <c r="D93" s="143"/>
      <c r="E93" s="99"/>
      <c r="F93" s="100"/>
      <c r="G93" s="473" t="s">
        <v>16</v>
      </c>
      <c r="H93" s="473"/>
      <c r="I93" s="101"/>
      <c r="J93" s="150">
        <f>J91+J92</f>
        <v>182672418</v>
      </c>
    </row>
    <row r="94" spans="1:13" x14ac:dyDescent="0.25">
      <c r="A94" s="98"/>
      <c r="B94" s="153"/>
      <c r="C94" s="143"/>
      <c r="D94" s="143"/>
      <c r="E94" s="99"/>
      <c r="F94" s="100"/>
      <c r="G94" s="473" t="s">
        <v>5</v>
      </c>
      <c r="H94" s="473"/>
      <c r="I94" s="101"/>
      <c r="J94" s="150">
        <f>SUM(I8:I86)</f>
        <v>182672600</v>
      </c>
    </row>
    <row r="95" spans="1:13" x14ac:dyDescent="0.25">
      <c r="A95" s="98"/>
      <c r="B95" s="153"/>
      <c r="C95" s="143"/>
      <c r="D95" s="143"/>
      <c r="E95" s="99"/>
      <c r="F95" s="100"/>
      <c r="G95" s="473" t="s">
        <v>31</v>
      </c>
      <c r="H95" s="473"/>
      <c r="I95" s="99" t="str">
        <f>IF(J95&gt;0,"SALDO",IF(J95&lt;0,"PIUTANG",IF(J95=0,"LUNAS")))</f>
        <v>SALDO</v>
      </c>
      <c r="J95" s="150">
        <f>J94-J93</f>
        <v>182</v>
      </c>
    </row>
  </sheetData>
  <mergeCells count="15">
    <mergeCell ref="G93:H93"/>
    <mergeCell ref="G95:H95"/>
    <mergeCell ref="F1:H1"/>
    <mergeCell ref="F2:H2"/>
    <mergeCell ref="G89:H89"/>
    <mergeCell ref="G90:H90"/>
    <mergeCell ref="G91:H91"/>
    <mergeCell ref="G92:H92"/>
    <mergeCell ref="G94:H94"/>
    <mergeCell ref="A5:J5"/>
    <mergeCell ref="A6:A7"/>
    <mergeCell ref="B6:G6"/>
    <mergeCell ref="H6:H7"/>
    <mergeCell ref="I6:I7"/>
    <mergeCell ref="J6:J7"/>
  </mergeCells>
  <pageMargins left="1.22" right="0.12" top="0.28000000000000003" bottom="0.75" header="0.3" footer="0.3"/>
  <pageSetup scale="52" orientation="portrait" horizontalDpi="120" verticalDpi="72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O127"/>
  <sheetViews>
    <sheetView zoomScaleNormal="100" workbookViewId="0">
      <pane ySplit="6" topLeftCell="A106" activePane="bottomLeft" state="frozen"/>
      <selection pane="bottomLeft" activeCell="J110" sqref="J110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7" style="222" customWidth="1"/>
    <col min="4" max="4" width="11.28515625" customWidth="1"/>
    <col min="5" max="5" width="10.28515625" customWidth="1"/>
    <col min="6" max="6" width="4.5703125" style="167" bestFit="1" customWidth="1"/>
    <col min="7" max="7" width="13.140625" customWidth="1"/>
    <col min="8" max="8" width="11.7109375" style="219" customWidth="1"/>
    <col min="9" max="9" width="15.28515625" style="37" customWidth="1"/>
    <col min="10" max="10" width="18.42578125" customWidth="1"/>
    <col min="12" max="12" width="11.7109375" style="219" bestFit="1" customWidth="1"/>
    <col min="13" max="13" width="12.28515625" style="219" bestFit="1" customWidth="1"/>
    <col min="14" max="14" width="12.28515625" bestFit="1" customWidth="1"/>
    <col min="15" max="15" width="9.7109375" bestFit="1" customWidth="1"/>
  </cols>
  <sheetData>
    <row r="1" spans="1:15" x14ac:dyDescent="0.25">
      <c r="A1" s="20" t="s">
        <v>0</v>
      </c>
      <c r="B1" s="20"/>
      <c r="C1" s="221" t="s">
        <v>162</v>
      </c>
      <c r="D1" s="20"/>
      <c r="E1" s="20"/>
      <c r="F1" s="414" t="s">
        <v>22</v>
      </c>
      <c r="G1" s="414"/>
      <c r="H1" s="414"/>
      <c r="I1" s="38"/>
      <c r="J1" s="20"/>
    </row>
    <row r="2" spans="1:15" x14ac:dyDescent="0.25">
      <c r="A2" s="20" t="s">
        <v>1</v>
      </c>
      <c r="B2" s="20"/>
      <c r="C2" s="221" t="s">
        <v>19</v>
      </c>
      <c r="D2" s="20"/>
      <c r="E2" s="20"/>
      <c r="F2" s="414" t="s">
        <v>21</v>
      </c>
      <c r="G2" s="414"/>
      <c r="H2" s="414"/>
      <c r="I2" s="38">
        <f>J127*-1</f>
        <v>-31623270</v>
      </c>
      <c r="J2" s="20"/>
    </row>
    <row r="3" spans="1:15" x14ac:dyDescent="0.25">
      <c r="N3" s="219"/>
      <c r="O3" s="219"/>
    </row>
    <row r="4" spans="1:15" ht="19.5" x14ac:dyDescent="0.25">
      <c r="A4" s="448"/>
      <c r="B4" s="448"/>
      <c r="C4" s="448"/>
      <c r="D4" s="448"/>
      <c r="E4" s="448"/>
      <c r="F4" s="448"/>
      <c r="G4" s="448"/>
      <c r="H4" s="448"/>
      <c r="I4" s="448"/>
      <c r="J4" s="449"/>
    </row>
    <row r="5" spans="1:15" x14ac:dyDescent="0.25">
      <c r="A5" s="450" t="s">
        <v>2</v>
      </c>
      <c r="B5" s="452" t="s">
        <v>3</v>
      </c>
      <c r="C5" s="453"/>
      <c r="D5" s="453"/>
      <c r="E5" s="453"/>
      <c r="F5" s="453"/>
      <c r="G5" s="454"/>
      <c r="H5" s="455" t="s">
        <v>4</v>
      </c>
      <c r="I5" s="457" t="s">
        <v>5</v>
      </c>
      <c r="J5" s="429" t="s">
        <v>6</v>
      </c>
    </row>
    <row r="6" spans="1:15" x14ac:dyDescent="0.25">
      <c r="A6" s="451"/>
      <c r="B6" s="165" t="s">
        <v>7</v>
      </c>
      <c r="C6" s="303" t="s">
        <v>8</v>
      </c>
      <c r="D6" s="166" t="s">
        <v>9</v>
      </c>
      <c r="E6" s="165" t="s">
        <v>10</v>
      </c>
      <c r="F6" s="165" t="s">
        <v>8</v>
      </c>
      <c r="G6" s="166" t="s">
        <v>9</v>
      </c>
      <c r="H6" s="456"/>
      <c r="I6" s="458"/>
      <c r="J6" s="430"/>
    </row>
    <row r="7" spans="1:15" x14ac:dyDescent="0.25">
      <c r="A7" s="241">
        <v>42796</v>
      </c>
      <c r="B7" s="89">
        <v>170114600</v>
      </c>
      <c r="C7" s="91">
        <v>11</v>
      </c>
      <c r="D7" s="90">
        <v>1136625</v>
      </c>
      <c r="E7" s="242"/>
      <c r="F7" s="242"/>
      <c r="G7" s="243"/>
      <c r="H7" s="245">
        <v>108000</v>
      </c>
      <c r="I7" s="245"/>
      <c r="J7" s="246"/>
    </row>
    <row r="8" spans="1:15" x14ac:dyDescent="0.25">
      <c r="A8" s="241">
        <v>42797</v>
      </c>
      <c r="B8" s="89">
        <v>170114763</v>
      </c>
      <c r="C8" s="91">
        <v>10</v>
      </c>
      <c r="D8" s="90">
        <v>1187813</v>
      </c>
      <c r="E8" s="242"/>
      <c r="F8" s="244"/>
      <c r="G8" s="246"/>
      <c r="H8" s="245">
        <v>162000</v>
      </c>
      <c r="I8" s="245"/>
      <c r="J8" s="246"/>
    </row>
    <row r="9" spans="1:15" x14ac:dyDescent="0.25">
      <c r="A9" s="241">
        <v>42798</v>
      </c>
      <c r="B9" s="89">
        <v>170114934</v>
      </c>
      <c r="C9" s="91">
        <v>19</v>
      </c>
      <c r="D9" s="90">
        <v>1758838</v>
      </c>
      <c r="E9" s="242"/>
      <c r="F9" s="244"/>
      <c r="G9" s="246"/>
      <c r="H9" s="245">
        <v>234000</v>
      </c>
      <c r="I9" s="245"/>
      <c r="J9" s="246"/>
    </row>
    <row r="10" spans="1:15" x14ac:dyDescent="0.25">
      <c r="A10" s="241">
        <v>42800</v>
      </c>
      <c r="B10" s="242">
        <v>170115246</v>
      </c>
      <c r="C10" s="248">
        <v>10</v>
      </c>
      <c r="D10" s="246">
        <v>842975</v>
      </c>
      <c r="E10" s="242"/>
      <c r="F10" s="242"/>
      <c r="G10" s="243"/>
      <c r="H10" s="245">
        <v>144000</v>
      </c>
      <c r="I10" s="245"/>
      <c r="J10" s="246"/>
    </row>
    <row r="11" spans="1:15" x14ac:dyDescent="0.25">
      <c r="A11" s="241">
        <v>42802</v>
      </c>
      <c r="B11" s="242">
        <v>170115524</v>
      </c>
      <c r="C11" s="248">
        <v>16</v>
      </c>
      <c r="D11" s="246">
        <v>1866288</v>
      </c>
      <c r="E11" s="242"/>
      <c r="F11" s="86"/>
      <c r="G11" s="243"/>
      <c r="H11" s="245">
        <v>234000</v>
      </c>
      <c r="I11" s="245"/>
      <c r="J11" s="246"/>
    </row>
    <row r="12" spans="1:15" x14ac:dyDescent="0.25">
      <c r="A12" s="241">
        <v>42805</v>
      </c>
      <c r="B12" s="242">
        <v>170115880</v>
      </c>
      <c r="C12" s="248">
        <v>21</v>
      </c>
      <c r="D12" s="246">
        <v>2299850</v>
      </c>
      <c r="E12" s="242"/>
      <c r="F12" s="86"/>
      <c r="G12" s="243"/>
      <c r="H12" s="245">
        <v>360000</v>
      </c>
      <c r="I12" s="245"/>
      <c r="J12" s="246"/>
    </row>
    <row r="13" spans="1:15" x14ac:dyDescent="0.25">
      <c r="A13" s="241">
        <v>42807</v>
      </c>
      <c r="B13" s="242">
        <v>170116326</v>
      </c>
      <c r="C13" s="248">
        <v>26</v>
      </c>
      <c r="D13" s="246">
        <v>2716175</v>
      </c>
      <c r="E13" s="242"/>
      <c r="F13" s="86"/>
      <c r="G13" s="246"/>
      <c r="H13" s="245">
        <v>270000</v>
      </c>
      <c r="I13" s="245"/>
      <c r="J13" s="246"/>
    </row>
    <row r="14" spans="1:15" x14ac:dyDescent="0.25">
      <c r="A14" s="241">
        <v>42808</v>
      </c>
      <c r="B14" s="242">
        <v>170116435</v>
      </c>
      <c r="C14" s="248">
        <v>23</v>
      </c>
      <c r="D14" s="246">
        <v>2534438</v>
      </c>
      <c r="E14" s="242"/>
      <c r="F14" s="86"/>
      <c r="G14" s="246"/>
      <c r="H14" s="245">
        <v>342000</v>
      </c>
      <c r="I14" s="245"/>
      <c r="J14" s="246"/>
    </row>
    <row r="15" spans="1:15" x14ac:dyDescent="0.25">
      <c r="A15" s="241">
        <v>42809</v>
      </c>
      <c r="B15" s="242">
        <v>170116617</v>
      </c>
      <c r="C15" s="248">
        <v>10</v>
      </c>
      <c r="D15" s="246">
        <v>1079225</v>
      </c>
      <c r="E15" s="242"/>
      <c r="F15" s="86"/>
      <c r="G15" s="246"/>
      <c r="H15" s="245">
        <v>162000</v>
      </c>
      <c r="I15" s="245"/>
      <c r="J15" s="246"/>
    </row>
    <row r="16" spans="1:15" x14ac:dyDescent="0.25">
      <c r="A16" s="241">
        <v>42810</v>
      </c>
      <c r="B16" s="242">
        <v>170116753</v>
      </c>
      <c r="C16" s="248">
        <v>17</v>
      </c>
      <c r="D16" s="246">
        <v>1959213</v>
      </c>
      <c r="E16" s="242"/>
      <c r="F16" s="86"/>
      <c r="G16" s="246"/>
      <c r="H16" s="245">
        <v>252000</v>
      </c>
      <c r="I16" s="245"/>
      <c r="J16" s="246"/>
    </row>
    <row r="17" spans="1:13" x14ac:dyDescent="0.25">
      <c r="A17" s="241">
        <v>42811</v>
      </c>
      <c r="B17" s="242">
        <v>170116906</v>
      </c>
      <c r="C17" s="248">
        <v>25</v>
      </c>
      <c r="D17" s="246">
        <v>2547388</v>
      </c>
      <c r="E17" s="242"/>
      <c r="F17" s="86"/>
      <c r="G17" s="246"/>
      <c r="H17" s="245">
        <v>342000</v>
      </c>
      <c r="I17" s="245"/>
      <c r="J17" s="246"/>
    </row>
    <row r="18" spans="1:13" x14ac:dyDescent="0.25">
      <c r="A18" s="241">
        <v>42812</v>
      </c>
      <c r="B18" s="242">
        <v>170117057</v>
      </c>
      <c r="C18" s="248">
        <v>19</v>
      </c>
      <c r="D18" s="246">
        <v>2112688</v>
      </c>
      <c r="E18" s="242"/>
      <c r="F18" s="86"/>
      <c r="G18" s="246"/>
      <c r="H18" s="245">
        <v>270000</v>
      </c>
      <c r="I18" s="245"/>
      <c r="J18" s="246"/>
    </row>
    <row r="19" spans="1:13" x14ac:dyDescent="0.25">
      <c r="A19" s="241">
        <v>42814</v>
      </c>
      <c r="B19" s="242">
        <v>170117253</v>
      </c>
      <c r="C19" s="248">
        <v>1</v>
      </c>
      <c r="D19" s="246">
        <v>86975</v>
      </c>
      <c r="E19" s="242">
        <v>170031154</v>
      </c>
      <c r="F19" s="86">
        <v>2</v>
      </c>
      <c r="G19" s="246">
        <v>179900</v>
      </c>
      <c r="H19" s="245"/>
      <c r="I19" s="245"/>
      <c r="J19" s="246"/>
    </row>
    <row r="20" spans="1:13" x14ac:dyDescent="0.25">
      <c r="A20" s="241">
        <v>42814</v>
      </c>
      <c r="B20" s="242">
        <v>170117345</v>
      </c>
      <c r="C20" s="248">
        <v>18</v>
      </c>
      <c r="D20" s="246">
        <v>1866813</v>
      </c>
      <c r="E20" s="242"/>
      <c r="F20" s="86"/>
      <c r="G20" s="246"/>
      <c r="H20" s="245">
        <v>252000</v>
      </c>
      <c r="I20" s="245"/>
      <c r="J20" s="246"/>
    </row>
    <row r="21" spans="1:13" x14ac:dyDescent="0.25">
      <c r="A21" s="241">
        <v>42816</v>
      </c>
      <c r="B21" s="242">
        <v>170117625</v>
      </c>
      <c r="C21" s="248">
        <v>21</v>
      </c>
      <c r="D21" s="246">
        <v>1981875</v>
      </c>
      <c r="E21" s="242"/>
      <c r="F21" s="86"/>
      <c r="G21" s="246"/>
      <c r="H21" s="245">
        <v>324000</v>
      </c>
      <c r="I21" s="245"/>
      <c r="J21" s="246"/>
    </row>
    <row r="22" spans="1:13" x14ac:dyDescent="0.25">
      <c r="A22" s="241">
        <v>42817</v>
      </c>
      <c r="B22" s="242">
        <v>170117772</v>
      </c>
      <c r="C22" s="248">
        <v>10</v>
      </c>
      <c r="D22" s="246">
        <v>828713</v>
      </c>
      <c r="E22" s="242"/>
      <c r="F22" s="86"/>
      <c r="G22" s="246"/>
      <c r="H22" s="245">
        <v>126000</v>
      </c>
      <c r="I22" s="245"/>
      <c r="J22" s="246"/>
    </row>
    <row r="23" spans="1:13" x14ac:dyDescent="0.25">
      <c r="A23" s="241">
        <v>42819</v>
      </c>
      <c r="B23" s="242">
        <v>170118100</v>
      </c>
      <c r="C23" s="248">
        <v>26</v>
      </c>
      <c r="D23" s="246">
        <v>2317963</v>
      </c>
      <c r="E23" s="242"/>
      <c r="F23" s="86"/>
      <c r="G23" s="246"/>
      <c r="H23" s="245">
        <v>353000</v>
      </c>
      <c r="I23" s="245"/>
      <c r="J23" s="246"/>
    </row>
    <row r="24" spans="1:13" x14ac:dyDescent="0.25">
      <c r="A24" s="241">
        <v>42821</v>
      </c>
      <c r="B24" s="242">
        <v>170118358</v>
      </c>
      <c r="C24" s="248">
        <v>20</v>
      </c>
      <c r="D24" s="246">
        <v>2249538</v>
      </c>
      <c r="E24" s="242"/>
      <c r="F24" s="86"/>
      <c r="G24" s="246"/>
      <c r="H24" s="245">
        <v>287000</v>
      </c>
      <c r="I24" s="245"/>
      <c r="J24" s="246"/>
    </row>
    <row r="25" spans="1:13" x14ac:dyDescent="0.25">
      <c r="A25" s="241">
        <v>42822</v>
      </c>
      <c r="B25" s="242">
        <v>170118525</v>
      </c>
      <c r="C25" s="248">
        <v>14</v>
      </c>
      <c r="D25" s="246">
        <v>1675450</v>
      </c>
      <c r="E25" s="242">
        <v>170031519</v>
      </c>
      <c r="F25" s="86">
        <v>1</v>
      </c>
      <c r="G25" s="246">
        <v>109025</v>
      </c>
      <c r="H25" s="245">
        <v>190000</v>
      </c>
      <c r="I25" s="245"/>
      <c r="J25" s="246"/>
    </row>
    <row r="26" spans="1:13" x14ac:dyDescent="0.25">
      <c r="A26" s="241">
        <v>42822</v>
      </c>
      <c r="B26" s="242">
        <v>170118531</v>
      </c>
      <c r="C26" s="247">
        <v>1</v>
      </c>
      <c r="D26" s="246">
        <v>123988</v>
      </c>
      <c r="E26" s="244"/>
      <c r="F26" s="242"/>
      <c r="G26" s="246"/>
      <c r="H26" s="245"/>
      <c r="I26" s="245"/>
      <c r="J26" s="246"/>
    </row>
    <row r="27" spans="1:13" s="233" customFormat="1" x14ac:dyDescent="0.25">
      <c r="A27" s="241">
        <v>42823</v>
      </c>
      <c r="B27" s="242">
        <v>170118687</v>
      </c>
      <c r="C27" s="247">
        <v>22</v>
      </c>
      <c r="D27" s="246">
        <v>2291800</v>
      </c>
      <c r="E27" s="244"/>
      <c r="F27" s="242"/>
      <c r="G27" s="246"/>
      <c r="H27" s="245">
        <v>241000</v>
      </c>
      <c r="I27" s="245"/>
      <c r="J27" s="246"/>
      <c r="L27" s="219"/>
      <c r="M27" s="219"/>
    </row>
    <row r="28" spans="1:13" s="233" customFormat="1" x14ac:dyDescent="0.25">
      <c r="A28" s="241">
        <v>42824</v>
      </c>
      <c r="B28" s="242">
        <v>170118836</v>
      </c>
      <c r="C28" s="247">
        <v>20</v>
      </c>
      <c r="D28" s="246">
        <v>2031838</v>
      </c>
      <c r="E28" s="244"/>
      <c r="F28" s="242"/>
      <c r="G28" s="246"/>
      <c r="H28" s="245">
        <v>258000</v>
      </c>
      <c r="I28" s="245"/>
      <c r="J28" s="246"/>
      <c r="L28" s="219"/>
      <c r="M28" s="219"/>
    </row>
    <row r="29" spans="1:13" s="233" customFormat="1" x14ac:dyDescent="0.25">
      <c r="A29" s="241">
        <v>42826</v>
      </c>
      <c r="B29" s="242">
        <v>170119132</v>
      </c>
      <c r="C29" s="247">
        <v>18</v>
      </c>
      <c r="D29" s="246">
        <v>1962450</v>
      </c>
      <c r="E29" s="244"/>
      <c r="F29" s="242"/>
      <c r="G29" s="246"/>
      <c r="H29" s="245">
        <v>309000</v>
      </c>
      <c r="I29" s="245"/>
      <c r="J29" s="246"/>
      <c r="L29" s="219"/>
      <c r="M29" s="219"/>
    </row>
    <row r="30" spans="1:13" s="233" customFormat="1" x14ac:dyDescent="0.25">
      <c r="A30" s="241">
        <v>42828</v>
      </c>
      <c r="B30" s="242">
        <v>170119451</v>
      </c>
      <c r="C30" s="247">
        <v>32</v>
      </c>
      <c r="D30" s="246">
        <v>3018750</v>
      </c>
      <c r="E30" s="244"/>
      <c r="F30" s="242"/>
      <c r="G30" s="246"/>
      <c r="H30" s="245">
        <v>445000</v>
      </c>
      <c r="I30" s="245"/>
      <c r="J30" s="246"/>
      <c r="L30" s="219"/>
      <c r="M30" s="219"/>
    </row>
    <row r="31" spans="1:13" s="233" customFormat="1" x14ac:dyDescent="0.25">
      <c r="A31" s="241">
        <v>42829</v>
      </c>
      <c r="B31" s="242">
        <v>170119613</v>
      </c>
      <c r="C31" s="247">
        <v>20</v>
      </c>
      <c r="D31" s="246">
        <v>2038225</v>
      </c>
      <c r="E31" s="244"/>
      <c r="F31" s="242"/>
      <c r="G31" s="246"/>
      <c r="H31" s="245">
        <v>360000</v>
      </c>
      <c r="I31" s="245"/>
      <c r="J31" s="246"/>
      <c r="L31" s="219"/>
      <c r="M31" s="219"/>
    </row>
    <row r="32" spans="1:13" s="233" customFormat="1" x14ac:dyDescent="0.25">
      <c r="A32" s="241"/>
      <c r="B32" s="242"/>
      <c r="C32" s="247"/>
      <c r="D32" s="246"/>
      <c r="E32" s="244"/>
      <c r="F32" s="242"/>
      <c r="G32" s="246"/>
      <c r="H32" s="245">
        <v>161000</v>
      </c>
      <c r="I32" s="245"/>
      <c r="J32" s="246"/>
      <c r="L32" s="219"/>
      <c r="M32" s="219"/>
    </row>
    <row r="33" spans="1:13" s="233" customFormat="1" x14ac:dyDescent="0.25">
      <c r="A33" s="241">
        <v>42831</v>
      </c>
      <c r="B33" s="242">
        <v>170119925</v>
      </c>
      <c r="C33" s="247">
        <v>29</v>
      </c>
      <c r="D33" s="246">
        <v>2977275</v>
      </c>
      <c r="E33" s="244"/>
      <c r="F33" s="242"/>
      <c r="G33" s="246"/>
      <c r="H33" s="245">
        <v>445000</v>
      </c>
      <c r="I33" s="245"/>
      <c r="J33" s="246"/>
      <c r="L33" s="219"/>
      <c r="M33" s="219"/>
    </row>
    <row r="34" spans="1:13" s="233" customFormat="1" x14ac:dyDescent="0.25">
      <c r="A34" s="241">
        <v>42833</v>
      </c>
      <c r="B34" s="242">
        <v>170120236</v>
      </c>
      <c r="C34" s="247">
        <v>12</v>
      </c>
      <c r="D34" s="246">
        <v>1173725</v>
      </c>
      <c r="E34" s="244"/>
      <c r="F34" s="242"/>
      <c r="G34" s="246"/>
      <c r="H34" s="245">
        <v>190000</v>
      </c>
      <c r="I34" s="245"/>
      <c r="J34" s="246"/>
      <c r="L34" s="219"/>
      <c r="M34" s="219"/>
    </row>
    <row r="35" spans="1:13" s="233" customFormat="1" x14ac:dyDescent="0.25">
      <c r="A35" s="241">
        <v>42835</v>
      </c>
      <c r="B35" s="242">
        <v>170120563</v>
      </c>
      <c r="C35" s="247">
        <v>14</v>
      </c>
      <c r="D35" s="246">
        <v>1569838</v>
      </c>
      <c r="E35" s="244"/>
      <c r="F35" s="242"/>
      <c r="G35" s="246"/>
      <c r="H35" s="245">
        <v>190000</v>
      </c>
      <c r="I35" s="245"/>
      <c r="J35" s="246"/>
      <c r="L35" s="219"/>
      <c r="M35" s="219"/>
    </row>
    <row r="36" spans="1:13" s="233" customFormat="1" x14ac:dyDescent="0.25">
      <c r="A36" s="241">
        <v>42836</v>
      </c>
      <c r="B36" s="242">
        <v>170120742</v>
      </c>
      <c r="C36" s="247">
        <v>29</v>
      </c>
      <c r="D36" s="246">
        <v>3068275</v>
      </c>
      <c r="E36" s="244"/>
      <c r="F36" s="242"/>
      <c r="G36" s="246"/>
      <c r="H36" s="245">
        <v>462000</v>
      </c>
      <c r="I36" s="245"/>
      <c r="J36" s="246"/>
      <c r="L36" s="219"/>
      <c r="M36" s="219"/>
    </row>
    <row r="37" spans="1:13" s="233" customFormat="1" x14ac:dyDescent="0.25">
      <c r="A37" s="241">
        <v>42837</v>
      </c>
      <c r="B37" s="242">
        <v>170120896</v>
      </c>
      <c r="C37" s="247">
        <v>4</v>
      </c>
      <c r="D37" s="246">
        <v>338800</v>
      </c>
      <c r="E37" s="244"/>
      <c r="F37" s="242"/>
      <c r="G37" s="246"/>
      <c r="H37" s="245"/>
      <c r="I37" s="245"/>
      <c r="J37" s="246"/>
      <c r="L37" s="219"/>
      <c r="M37" s="219"/>
    </row>
    <row r="38" spans="1:13" s="233" customFormat="1" x14ac:dyDescent="0.25">
      <c r="A38" s="241">
        <v>42837</v>
      </c>
      <c r="B38" s="242" t="s">
        <v>163</v>
      </c>
      <c r="C38" s="247">
        <v>36</v>
      </c>
      <c r="D38" s="246">
        <v>3513868</v>
      </c>
      <c r="E38" s="244"/>
      <c r="F38" s="242"/>
      <c r="G38" s="246"/>
      <c r="H38" s="245">
        <v>479000</v>
      </c>
      <c r="I38" s="245"/>
      <c r="J38" s="246"/>
      <c r="L38" s="219"/>
      <c r="M38" s="219"/>
    </row>
    <row r="39" spans="1:13" s="233" customFormat="1" x14ac:dyDescent="0.25">
      <c r="A39" s="241">
        <v>42840</v>
      </c>
      <c r="B39" s="242">
        <v>170121345</v>
      </c>
      <c r="C39" s="247">
        <v>19</v>
      </c>
      <c r="D39" s="246">
        <v>1911000</v>
      </c>
      <c r="E39" s="244"/>
      <c r="F39" s="242"/>
      <c r="G39" s="246"/>
      <c r="H39" s="245">
        <v>326000</v>
      </c>
      <c r="I39" s="245">
        <v>66452950</v>
      </c>
      <c r="J39" s="246" t="s">
        <v>17</v>
      </c>
      <c r="L39" s="219"/>
      <c r="M39" s="219"/>
    </row>
    <row r="40" spans="1:13" s="233" customFormat="1" x14ac:dyDescent="0.25">
      <c r="A40" s="241">
        <v>42843</v>
      </c>
      <c r="B40" s="242">
        <v>170121759</v>
      </c>
      <c r="C40" s="247">
        <v>27</v>
      </c>
      <c r="D40" s="246">
        <v>2951288</v>
      </c>
      <c r="E40" s="244"/>
      <c r="F40" s="242"/>
      <c r="G40" s="246"/>
      <c r="H40" s="245">
        <v>360000</v>
      </c>
      <c r="I40" s="245"/>
      <c r="J40" s="246"/>
      <c r="L40" s="219"/>
      <c r="M40" s="219"/>
    </row>
    <row r="41" spans="1:13" s="233" customFormat="1" x14ac:dyDescent="0.25">
      <c r="A41" s="241">
        <v>42846</v>
      </c>
      <c r="B41" s="242">
        <v>170122172</v>
      </c>
      <c r="C41" s="247">
        <v>17</v>
      </c>
      <c r="D41" s="246">
        <v>1963413</v>
      </c>
      <c r="E41" s="244"/>
      <c r="F41" s="242"/>
      <c r="G41" s="246"/>
      <c r="H41" s="245">
        <v>258000</v>
      </c>
      <c r="I41" s="245"/>
      <c r="J41" s="246"/>
      <c r="L41" s="219"/>
      <c r="M41" s="219"/>
    </row>
    <row r="42" spans="1:13" s="233" customFormat="1" x14ac:dyDescent="0.25">
      <c r="A42" s="241">
        <v>42849</v>
      </c>
      <c r="B42" s="242">
        <v>170122597</v>
      </c>
      <c r="C42" s="247">
        <v>10</v>
      </c>
      <c r="D42" s="246">
        <v>1069513</v>
      </c>
      <c r="E42" s="244"/>
      <c r="F42" s="242"/>
      <c r="G42" s="246"/>
      <c r="H42" s="245">
        <v>224000</v>
      </c>
      <c r="I42" s="245"/>
      <c r="J42" s="246"/>
      <c r="L42" s="219"/>
      <c r="M42" s="219"/>
    </row>
    <row r="43" spans="1:13" s="233" customFormat="1" x14ac:dyDescent="0.25">
      <c r="A43" s="241">
        <v>42850</v>
      </c>
      <c r="B43" s="242">
        <v>170122703</v>
      </c>
      <c r="C43" s="247">
        <v>25</v>
      </c>
      <c r="D43" s="246">
        <v>2697713</v>
      </c>
      <c r="E43" s="244"/>
      <c r="F43" s="242"/>
      <c r="G43" s="246"/>
      <c r="H43" s="245">
        <v>342000</v>
      </c>
      <c r="I43" s="245"/>
      <c r="J43" s="246"/>
      <c r="L43" s="219"/>
      <c r="M43" s="219"/>
    </row>
    <row r="44" spans="1:13" s="233" customFormat="1" x14ac:dyDescent="0.25">
      <c r="A44" s="241">
        <v>42852</v>
      </c>
      <c r="B44" s="242">
        <v>170122960</v>
      </c>
      <c r="C44" s="247">
        <v>42</v>
      </c>
      <c r="D44" s="246">
        <v>4231588</v>
      </c>
      <c r="E44" s="244"/>
      <c r="F44" s="242"/>
      <c r="G44" s="246"/>
      <c r="H44" s="245">
        <v>468000</v>
      </c>
      <c r="I44" s="245"/>
      <c r="J44" s="246"/>
      <c r="L44" s="219"/>
      <c r="M44" s="219"/>
    </row>
    <row r="45" spans="1:13" s="233" customFormat="1" x14ac:dyDescent="0.25">
      <c r="A45" s="241">
        <v>42854</v>
      </c>
      <c r="B45" s="242">
        <v>170123248</v>
      </c>
      <c r="C45" s="247">
        <v>17</v>
      </c>
      <c r="D45" s="246">
        <v>1732588</v>
      </c>
      <c r="E45" s="244"/>
      <c r="F45" s="242"/>
      <c r="G45" s="246"/>
      <c r="H45" s="245">
        <v>216000</v>
      </c>
      <c r="I45" s="245"/>
      <c r="J45" s="246"/>
      <c r="L45" s="219"/>
      <c r="M45" s="219"/>
    </row>
    <row r="46" spans="1:13" s="233" customFormat="1" x14ac:dyDescent="0.25">
      <c r="A46" s="241">
        <v>42856</v>
      </c>
      <c r="B46" s="242">
        <v>170123535</v>
      </c>
      <c r="C46" s="247">
        <v>23</v>
      </c>
      <c r="D46" s="246">
        <v>2318750</v>
      </c>
      <c r="E46" s="244"/>
      <c r="F46" s="242"/>
      <c r="G46" s="246"/>
      <c r="H46" s="245">
        <v>360000</v>
      </c>
      <c r="I46" s="245"/>
      <c r="J46" s="246"/>
      <c r="L46" s="219"/>
      <c r="M46" s="219"/>
    </row>
    <row r="47" spans="1:13" s="233" customFormat="1" x14ac:dyDescent="0.25">
      <c r="A47" s="241">
        <v>42858</v>
      </c>
      <c r="B47" s="242">
        <v>170123819</v>
      </c>
      <c r="C47" s="247">
        <v>15</v>
      </c>
      <c r="D47" s="246">
        <v>1461775</v>
      </c>
      <c r="E47" s="244"/>
      <c r="F47" s="242"/>
      <c r="G47" s="246"/>
      <c r="H47" s="245">
        <v>180000</v>
      </c>
      <c r="I47" s="245"/>
      <c r="J47" s="246"/>
      <c r="L47" s="219"/>
      <c r="M47" s="219"/>
    </row>
    <row r="48" spans="1:13" s="233" customFormat="1" x14ac:dyDescent="0.25">
      <c r="A48" s="241">
        <v>42859</v>
      </c>
      <c r="B48" s="242">
        <v>170123998</v>
      </c>
      <c r="C48" s="247">
        <v>14</v>
      </c>
      <c r="D48" s="246">
        <v>1542975</v>
      </c>
      <c r="E48" s="244"/>
      <c r="F48" s="242"/>
      <c r="G48" s="246"/>
      <c r="H48" s="245">
        <v>180000</v>
      </c>
      <c r="I48" s="245"/>
      <c r="J48" s="246"/>
      <c r="L48" s="219"/>
      <c r="M48" s="219"/>
    </row>
    <row r="49" spans="1:13" s="233" customFormat="1" x14ac:dyDescent="0.25">
      <c r="A49" s="241">
        <v>42861</v>
      </c>
      <c r="B49" s="242">
        <v>170124299</v>
      </c>
      <c r="C49" s="247">
        <v>12</v>
      </c>
      <c r="D49" s="246">
        <v>1110813</v>
      </c>
      <c r="E49" s="244"/>
      <c r="F49" s="242"/>
      <c r="G49" s="246"/>
      <c r="H49" s="245">
        <v>180000</v>
      </c>
      <c r="I49" s="245"/>
      <c r="J49" s="246"/>
      <c r="L49" s="219"/>
      <c r="M49" s="219"/>
    </row>
    <row r="50" spans="1:13" s="233" customFormat="1" x14ac:dyDescent="0.25">
      <c r="A50" s="241">
        <v>42864</v>
      </c>
      <c r="B50" s="242">
        <v>170124777</v>
      </c>
      <c r="C50" s="247">
        <v>11</v>
      </c>
      <c r="D50" s="246">
        <v>1093750</v>
      </c>
      <c r="E50" s="244"/>
      <c r="F50" s="242"/>
      <c r="G50" s="246"/>
      <c r="H50" s="245">
        <v>198000</v>
      </c>
      <c r="I50" s="245"/>
      <c r="J50" s="246"/>
      <c r="L50" s="219"/>
      <c r="M50" s="219"/>
    </row>
    <row r="51" spans="1:13" s="233" customFormat="1" x14ac:dyDescent="0.25">
      <c r="A51" s="241">
        <v>42868</v>
      </c>
      <c r="B51" s="242">
        <v>170125370</v>
      </c>
      <c r="C51" s="247">
        <v>36</v>
      </c>
      <c r="D51" s="246">
        <v>3860850</v>
      </c>
      <c r="E51" s="244"/>
      <c r="F51" s="242"/>
      <c r="G51" s="246"/>
      <c r="H51" s="245">
        <v>450000</v>
      </c>
      <c r="I51" s="245"/>
      <c r="J51" s="246"/>
      <c r="L51" s="219"/>
      <c r="M51" s="219"/>
    </row>
    <row r="52" spans="1:13" s="233" customFormat="1" x14ac:dyDescent="0.25">
      <c r="A52" s="241">
        <v>42871</v>
      </c>
      <c r="B52" s="242">
        <v>170125849</v>
      </c>
      <c r="C52" s="247">
        <v>12</v>
      </c>
      <c r="D52" s="246">
        <v>1137325</v>
      </c>
      <c r="E52" s="244"/>
      <c r="F52" s="242"/>
      <c r="G52" s="246"/>
      <c r="H52" s="245">
        <v>180000</v>
      </c>
      <c r="I52" s="245"/>
      <c r="J52" s="246"/>
      <c r="L52" s="219"/>
      <c r="M52" s="219"/>
    </row>
    <row r="53" spans="1:13" s="233" customFormat="1" x14ac:dyDescent="0.25">
      <c r="A53" s="241">
        <v>42875</v>
      </c>
      <c r="B53" s="242">
        <v>170126421</v>
      </c>
      <c r="C53" s="247">
        <v>11</v>
      </c>
      <c r="D53" s="246">
        <v>1310925</v>
      </c>
      <c r="E53" s="244"/>
      <c r="F53" s="242"/>
      <c r="G53" s="246"/>
      <c r="H53" s="245">
        <v>139000</v>
      </c>
      <c r="I53" s="245"/>
      <c r="J53" s="246"/>
      <c r="L53" s="219"/>
      <c r="M53" s="219"/>
    </row>
    <row r="54" spans="1:13" s="233" customFormat="1" x14ac:dyDescent="0.25">
      <c r="A54" s="241">
        <v>42878</v>
      </c>
      <c r="B54" s="242">
        <v>170126788</v>
      </c>
      <c r="C54" s="247">
        <v>12</v>
      </c>
      <c r="D54" s="246">
        <v>1343913</v>
      </c>
      <c r="E54" s="244"/>
      <c r="F54" s="242"/>
      <c r="G54" s="246"/>
      <c r="H54" s="245">
        <v>139000</v>
      </c>
      <c r="I54" s="245"/>
      <c r="J54" s="246"/>
      <c r="L54" s="219"/>
      <c r="M54" s="219"/>
    </row>
    <row r="55" spans="1:13" s="233" customFormat="1" x14ac:dyDescent="0.25">
      <c r="A55" s="241">
        <v>42878</v>
      </c>
      <c r="B55" s="242">
        <v>170126900</v>
      </c>
      <c r="C55" s="247">
        <v>12</v>
      </c>
      <c r="D55" s="246">
        <v>1218875</v>
      </c>
      <c r="E55" s="244"/>
      <c r="F55" s="242"/>
      <c r="G55" s="246"/>
      <c r="H55" s="245">
        <v>154000</v>
      </c>
      <c r="I55" s="245"/>
      <c r="J55" s="246"/>
      <c r="L55" s="219"/>
      <c r="M55" s="219"/>
    </row>
    <row r="56" spans="1:13" s="233" customFormat="1" x14ac:dyDescent="0.25">
      <c r="A56" s="241">
        <v>42880</v>
      </c>
      <c r="B56" s="242">
        <v>170127203</v>
      </c>
      <c r="C56" s="247">
        <v>13</v>
      </c>
      <c r="D56" s="246">
        <v>1371650</v>
      </c>
      <c r="E56" s="244"/>
      <c r="F56" s="242"/>
      <c r="G56" s="246"/>
      <c r="H56" s="245">
        <v>154000</v>
      </c>
      <c r="I56" s="245"/>
      <c r="J56" s="246"/>
      <c r="L56" s="219"/>
      <c r="M56" s="219"/>
    </row>
    <row r="57" spans="1:13" s="233" customFormat="1" x14ac:dyDescent="0.25">
      <c r="A57" s="241">
        <v>42882</v>
      </c>
      <c r="B57" s="242">
        <v>170127420</v>
      </c>
      <c r="C57" s="247">
        <v>1</v>
      </c>
      <c r="D57" s="246">
        <v>60113</v>
      </c>
      <c r="E57" s="244">
        <v>170034209</v>
      </c>
      <c r="F57" s="242">
        <v>3</v>
      </c>
      <c r="G57" s="246">
        <v>162488</v>
      </c>
      <c r="H57" s="245"/>
      <c r="I57" s="245"/>
      <c r="J57" s="246"/>
      <c r="L57" s="219"/>
      <c r="M57" s="219"/>
    </row>
    <row r="58" spans="1:13" s="233" customFormat="1" x14ac:dyDescent="0.25">
      <c r="A58" s="241">
        <v>42884</v>
      </c>
      <c r="B58" s="242">
        <v>170127763</v>
      </c>
      <c r="C58" s="247">
        <v>20</v>
      </c>
      <c r="D58" s="246">
        <v>1913975</v>
      </c>
      <c r="E58" s="244"/>
      <c r="F58" s="242"/>
      <c r="G58" s="246"/>
      <c r="H58" s="245">
        <v>252000</v>
      </c>
      <c r="I58" s="245"/>
      <c r="J58" s="246"/>
      <c r="L58" s="219"/>
      <c r="M58" s="219"/>
    </row>
    <row r="59" spans="1:13" s="233" customFormat="1" x14ac:dyDescent="0.25">
      <c r="A59" s="241">
        <v>42886</v>
      </c>
      <c r="B59" s="242">
        <v>170127980</v>
      </c>
      <c r="C59" s="247">
        <v>12</v>
      </c>
      <c r="D59" s="246">
        <v>1305675</v>
      </c>
      <c r="E59" s="244"/>
      <c r="F59" s="242"/>
      <c r="G59" s="246"/>
      <c r="H59" s="245">
        <v>181800</v>
      </c>
      <c r="I59" s="245"/>
      <c r="J59" s="246"/>
      <c r="L59" s="219"/>
      <c r="M59" s="219"/>
    </row>
    <row r="60" spans="1:13" s="233" customFormat="1" x14ac:dyDescent="0.25">
      <c r="A60" s="241">
        <v>42887</v>
      </c>
      <c r="B60" s="242">
        <v>170128257</v>
      </c>
      <c r="C60" s="247">
        <v>14</v>
      </c>
      <c r="D60" s="246">
        <v>1541050</v>
      </c>
      <c r="E60" s="244"/>
      <c r="F60" s="242"/>
      <c r="G60" s="246"/>
      <c r="H60" s="245">
        <v>154000</v>
      </c>
      <c r="I60" s="245"/>
      <c r="J60" s="246"/>
      <c r="L60" s="219"/>
      <c r="M60" s="219"/>
    </row>
    <row r="61" spans="1:13" s="233" customFormat="1" x14ac:dyDescent="0.25">
      <c r="A61" s="241">
        <v>42888</v>
      </c>
      <c r="B61" s="242">
        <v>170128406</v>
      </c>
      <c r="C61" s="247">
        <v>20</v>
      </c>
      <c r="D61" s="246">
        <v>2179800</v>
      </c>
      <c r="E61" s="244"/>
      <c r="F61" s="242"/>
      <c r="G61" s="246"/>
      <c r="H61" s="245">
        <v>238000</v>
      </c>
      <c r="I61" s="245"/>
      <c r="J61" s="246"/>
      <c r="L61" s="219"/>
      <c r="M61" s="219"/>
    </row>
    <row r="62" spans="1:13" s="233" customFormat="1" x14ac:dyDescent="0.25">
      <c r="A62" s="241">
        <v>42892</v>
      </c>
      <c r="B62" s="242">
        <v>170129203</v>
      </c>
      <c r="C62" s="247">
        <v>47</v>
      </c>
      <c r="D62" s="246">
        <v>4805325</v>
      </c>
      <c r="E62" s="244"/>
      <c r="F62" s="242"/>
      <c r="G62" s="246"/>
      <c r="H62" s="245">
        <v>543000</v>
      </c>
      <c r="I62" s="245"/>
      <c r="J62" s="246"/>
      <c r="L62" s="219"/>
      <c r="M62" s="219"/>
    </row>
    <row r="63" spans="1:13" s="233" customFormat="1" x14ac:dyDescent="0.25">
      <c r="A63" s="241">
        <v>42894</v>
      </c>
      <c r="B63" s="242">
        <v>170129654</v>
      </c>
      <c r="C63" s="247">
        <v>17</v>
      </c>
      <c r="D63" s="246">
        <v>1720688</v>
      </c>
      <c r="E63" s="244"/>
      <c r="F63" s="242"/>
      <c r="G63" s="246"/>
      <c r="H63" s="245">
        <v>152500</v>
      </c>
      <c r="I63" s="245"/>
      <c r="J63" s="246"/>
      <c r="L63" s="219"/>
      <c r="M63" s="219"/>
    </row>
    <row r="64" spans="1:13" s="233" customFormat="1" x14ac:dyDescent="0.25">
      <c r="A64" s="241">
        <v>42895</v>
      </c>
      <c r="B64" s="242">
        <v>170129892</v>
      </c>
      <c r="C64" s="247">
        <v>18</v>
      </c>
      <c r="D64" s="246">
        <v>1911875</v>
      </c>
      <c r="E64" s="244"/>
      <c r="F64" s="242"/>
      <c r="G64" s="246"/>
      <c r="H64" s="245">
        <v>170000</v>
      </c>
      <c r="I64" s="245"/>
      <c r="J64" s="246"/>
      <c r="L64" s="219"/>
      <c r="M64" s="219"/>
    </row>
    <row r="65" spans="1:13" s="233" customFormat="1" x14ac:dyDescent="0.25">
      <c r="A65" s="241">
        <v>42897</v>
      </c>
      <c r="B65" s="242">
        <v>170130354</v>
      </c>
      <c r="C65" s="247">
        <v>8</v>
      </c>
      <c r="D65" s="246">
        <v>972650</v>
      </c>
      <c r="E65" s="244"/>
      <c r="F65" s="242"/>
      <c r="G65" s="246"/>
      <c r="H65" s="245">
        <v>160000</v>
      </c>
      <c r="I65" s="245"/>
      <c r="J65" s="246"/>
      <c r="L65" s="219"/>
      <c r="M65" s="219"/>
    </row>
    <row r="66" spans="1:13" s="233" customFormat="1" x14ac:dyDescent="0.25">
      <c r="A66" s="241">
        <v>42897</v>
      </c>
      <c r="B66" s="242">
        <v>170130359</v>
      </c>
      <c r="C66" s="247">
        <v>13</v>
      </c>
      <c r="D66" s="246">
        <v>1381450</v>
      </c>
      <c r="E66" s="244"/>
      <c r="F66" s="242"/>
      <c r="G66" s="246"/>
      <c r="H66" s="245">
        <v>34000</v>
      </c>
      <c r="I66" s="245"/>
      <c r="J66" s="246"/>
      <c r="L66" s="219"/>
      <c r="M66" s="219"/>
    </row>
    <row r="67" spans="1:13" s="233" customFormat="1" x14ac:dyDescent="0.25">
      <c r="A67" s="241">
        <v>42899</v>
      </c>
      <c r="B67" s="242">
        <v>170130769</v>
      </c>
      <c r="C67" s="247">
        <v>15</v>
      </c>
      <c r="D67" s="246">
        <v>1355025</v>
      </c>
      <c r="E67" s="244"/>
      <c r="F67" s="242"/>
      <c r="G67" s="246"/>
      <c r="H67" s="245">
        <v>224000</v>
      </c>
      <c r="I67" s="245"/>
      <c r="J67" s="246"/>
      <c r="L67" s="219"/>
      <c r="M67" s="219"/>
    </row>
    <row r="68" spans="1:13" s="233" customFormat="1" x14ac:dyDescent="0.25">
      <c r="A68" s="241">
        <v>42899</v>
      </c>
      <c r="B68" s="242">
        <v>170130933</v>
      </c>
      <c r="C68" s="247">
        <v>28</v>
      </c>
      <c r="D68" s="246">
        <v>3033450</v>
      </c>
      <c r="E68" s="244"/>
      <c r="F68" s="242"/>
      <c r="G68" s="246"/>
      <c r="H68" s="245">
        <v>400000</v>
      </c>
      <c r="I68" s="245"/>
      <c r="J68" s="246"/>
      <c r="L68" s="219"/>
      <c r="M68" s="219"/>
    </row>
    <row r="69" spans="1:13" s="233" customFormat="1" x14ac:dyDescent="0.25">
      <c r="A69" s="241">
        <v>42901</v>
      </c>
      <c r="B69" s="242">
        <v>170131159</v>
      </c>
      <c r="C69" s="247">
        <v>20</v>
      </c>
      <c r="D69" s="246">
        <v>2828000</v>
      </c>
      <c r="E69" s="244"/>
      <c r="F69" s="242"/>
      <c r="G69" s="246"/>
      <c r="H69" s="245">
        <v>128000</v>
      </c>
      <c r="I69" s="245"/>
      <c r="J69" s="246"/>
      <c r="L69" s="219"/>
      <c r="M69" s="219"/>
    </row>
    <row r="70" spans="1:13" s="233" customFormat="1" x14ac:dyDescent="0.25">
      <c r="A70" s="241">
        <v>42901</v>
      </c>
      <c r="B70" s="242">
        <v>170131865</v>
      </c>
      <c r="C70" s="247">
        <v>21</v>
      </c>
      <c r="D70" s="246">
        <v>2287600</v>
      </c>
      <c r="E70" s="244"/>
      <c r="F70" s="242"/>
      <c r="G70" s="246"/>
      <c r="H70" s="245">
        <v>336000</v>
      </c>
      <c r="I70" s="245"/>
      <c r="J70" s="246"/>
      <c r="L70" s="219"/>
      <c r="M70" s="219"/>
    </row>
    <row r="71" spans="1:13" s="233" customFormat="1" x14ac:dyDescent="0.25">
      <c r="A71" s="241">
        <v>42901</v>
      </c>
      <c r="B71" s="242">
        <v>170131366</v>
      </c>
      <c r="C71" s="247">
        <v>20</v>
      </c>
      <c r="D71" s="246">
        <v>2828000</v>
      </c>
      <c r="E71" s="244"/>
      <c r="F71" s="242"/>
      <c r="G71" s="246"/>
      <c r="H71" s="245">
        <v>897000</v>
      </c>
      <c r="I71" s="245"/>
      <c r="J71" s="246"/>
      <c r="L71" s="219"/>
      <c r="M71" s="219"/>
    </row>
    <row r="72" spans="1:13" s="233" customFormat="1" x14ac:dyDescent="0.25">
      <c r="A72" s="241">
        <v>42901</v>
      </c>
      <c r="B72" s="242">
        <v>170131367</v>
      </c>
      <c r="C72" s="247">
        <v>69</v>
      </c>
      <c r="D72" s="246">
        <v>6722013</v>
      </c>
      <c r="E72" s="244"/>
      <c r="F72" s="242"/>
      <c r="G72" s="246"/>
      <c r="H72" s="245"/>
      <c r="I72" s="245"/>
      <c r="J72" s="246"/>
      <c r="L72" s="219"/>
      <c r="M72" s="219"/>
    </row>
    <row r="73" spans="1:13" s="233" customFormat="1" x14ac:dyDescent="0.25">
      <c r="A73" s="241">
        <v>42905</v>
      </c>
      <c r="B73" s="242">
        <v>170132331</v>
      </c>
      <c r="C73" s="247">
        <v>32</v>
      </c>
      <c r="D73" s="246">
        <v>3157263</v>
      </c>
      <c r="E73" s="244"/>
      <c r="F73" s="242"/>
      <c r="G73" s="246"/>
      <c r="H73" s="245">
        <v>400000</v>
      </c>
      <c r="I73" s="245"/>
      <c r="J73" s="246"/>
      <c r="L73" s="219"/>
      <c r="M73" s="219"/>
    </row>
    <row r="74" spans="1:13" s="233" customFormat="1" x14ac:dyDescent="0.25">
      <c r="A74" s="241">
        <v>42906</v>
      </c>
      <c r="B74" s="242"/>
      <c r="C74" s="247"/>
      <c r="D74" s="246"/>
      <c r="E74" s="244"/>
      <c r="F74" s="242"/>
      <c r="G74" s="246"/>
      <c r="H74" s="245"/>
      <c r="I74" s="245">
        <v>43000000</v>
      </c>
      <c r="J74" s="246" t="s">
        <v>17</v>
      </c>
      <c r="L74" s="219"/>
      <c r="M74" s="219"/>
    </row>
    <row r="75" spans="1:13" s="233" customFormat="1" x14ac:dyDescent="0.25">
      <c r="A75" s="241"/>
      <c r="B75" s="242"/>
      <c r="C75" s="247"/>
      <c r="D75" s="246"/>
      <c r="E75" s="244"/>
      <c r="F75" s="242"/>
      <c r="G75" s="246"/>
      <c r="H75" s="245"/>
      <c r="I75" s="245">
        <v>33800000</v>
      </c>
      <c r="J75" s="246" t="s">
        <v>17</v>
      </c>
      <c r="L75" s="219"/>
      <c r="M75" s="219"/>
    </row>
    <row r="76" spans="1:13" s="233" customFormat="1" x14ac:dyDescent="0.25">
      <c r="A76" s="241">
        <v>42907</v>
      </c>
      <c r="B76" s="242">
        <v>170132594</v>
      </c>
      <c r="C76" s="247">
        <v>7</v>
      </c>
      <c r="D76" s="246">
        <v>748300</v>
      </c>
      <c r="E76" s="244"/>
      <c r="F76" s="242"/>
      <c r="G76" s="246"/>
      <c r="H76" s="245">
        <v>160000</v>
      </c>
      <c r="I76" s="245"/>
      <c r="J76" s="246"/>
      <c r="L76" s="219"/>
      <c r="M76" s="219"/>
    </row>
    <row r="77" spans="1:13" s="233" customFormat="1" x14ac:dyDescent="0.25">
      <c r="A77" s="241">
        <v>42922</v>
      </c>
      <c r="B77" s="242">
        <v>170132852</v>
      </c>
      <c r="C77" s="247">
        <v>37</v>
      </c>
      <c r="D77" s="246">
        <v>4286888</v>
      </c>
      <c r="E77" s="244"/>
      <c r="F77" s="242"/>
      <c r="G77" s="246"/>
      <c r="H77" s="245">
        <v>170000</v>
      </c>
      <c r="I77" s="245"/>
      <c r="J77" s="246"/>
      <c r="L77" s="219"/>
      <c r="M77" s="219"/>
    </row>
    <row r="78" spans="1:13" s="233" customFormat="1" x14ac:dyDescent="0.25">
      <c r="A78" s="241">
        <v>42922</v>
      </c>
      <c r="B78" s="242">
        <v>170132855</v>
      </c>
      <c r="C78" s="247">
        <v>8</v>
      </c>
      <c r="D78" s="246">
        <v>864500</v>
      </c>
      <c r="E78" s="244"/>
      <c r="F78" s="242"/>
      <c r="G78" s="246"/>
      <c r="H78" s="245">
        <v>128000</v>
      </c>
      <c r="I78" s="245"/>
      <c r="J78" s="246"/>
      <c r="L78" s="219"/>
      <c r="M78" s="219"/>
    </row>
    <row r="79" spans="1:13" s="233" customFormat="1" x14ac:dyDescent="0.25">
      <c r="A79" s="241">
        <v>42923</v>
      </c>
      <c r="B79" s="242">
        <v>170132913</v>
      </c>
      <c r="C79" s="247">
        <v>10</v>
      </c>
      <c r="D79" s="246">
        <v>1414000</v>
      </c>
      <c r="E79" s="244"/>
      <c r="F79" s="242"/>
      <c r="G79" s="246"/>
      <c r="H79" s="245">
        <v>72000</v>
      </c>
      <c r="I79" s="245"/>
      <c r="J79" s="246"/>
      <c r="L79" s="219"/>
      <c r="M79" s="219"/>
    </row>
    <row r="80" spans="1:13" s="233" customFormat="1" x14ac:dyDescent="0.25">
      <c r="A80" s="241">
        <v>42926</v>
      </c>
      <c r="B80" s="242">
        <v>170133229</v>
      </c>
      <c r="C80" s="247">
        <v>13</v>
      </c>
      <c r="D80" s="246">
        <v>1602913</v>
      </c>
      <c r="E80" s="244"/>
      <c r="F80" s="242"/>
      <c r="G80" s="246"/>
      <c r="H80" s="245">
        <v>224000</v>
      </c>
      <c r="I80" s="245"/>
      <c r="J80" s="246"/>
      <c r="L80" s="219"/>
      <c r="M80" s="219"/>
    </row>
    <row r="81" spans="1:13" s="233" customFormat="1" x14ac:dyDescent="0.25">
      <c r="A81" s="241">
        <v>42929</v>
      </c>
      <c r="B81" s="242">
        <v>170133565</v>
      </c>
      <c r="C81" s="247">
        <v>18</v>
      </c>
      <c r="D81" s="246">
        <v>2040238</v>
      </c>
      <c r="E81" s="244"/>
      <c r="F81" s="242"/>
      <c r="G81" s="246"/>
      <c r="H81" s="245">
        <v>320000</v>
      </c>
      <c r="I81" s="245"/>
      <c r="J81" s="246"/>
      <c r="L81" s="219"/>
      <c r="M81" s="219"/>
    </row>
    <row r="82" spans="1:13" s="233" customFormat="1" x14ac:dyDescent="0.25">
      <c r="A82" s="241">
        <v>42931</v>
      </c>
      <c r="B82" s="242">
        <v>170133858</v>
      </c>
      <c r="C82" s="247">
        <v>12</v>
      </c>
      <c r="D82" s="246">
        <v>1231388</v>
      </c>
      <c r="E82" s="244"/>
      <c r="F82" s="242"/>
      <c r="G82" s="246"/>
      <c r="H82" s="245">
        <v>224000</v>
      </c>
      <c r="I82" s="245"/>
      <c r="J82" s="246"/>
      <c r="L82" s="219"/>
      <c r="M82" s="219"/>
    </row>
    <row r="83" spans="1:13" s="233" customFormat="1" x14ac:dyDescent="0.25">
      <c r="A83" s="241"/>
      <c r="B83" s="242"/>
      <c r="C83" s="247"/>
      <c r="D83" s="246"/>
      <c r="E83" s="244">
        <v>170036139</v>
      </c>
      <c r="F83" s="242">
        <v>20</v>
      </c>
      <c r="G83" s="246">
        <v>2956000</v>
      </c>
      <c r="H83" s="245"/>
      <c r="I83" s="245"/>
      <c r="J83" s="246" t="s">
        <v>168</v>
      </c>
      <c r="L83" s="219"/>
      <c r="M83" s="219"/>
    </row>
    <row r="84" spans="1:13" s="233" customFormat="1" x14ac:dyDescent="0.25">
      <c r="A84" s="241">
        <v>42935</v>
      </c>
      <c r="B84" s="242">
        <v>170134268</v>
      </c>
      <c r="C84" s="247">
        <v>13</v>
      </c>
      <c r="D84" s="246">
        <v>1601863</v>
      </c>
      <c r="E84" s="244"/>
      <c r="F84" s="242"/>
      <c r="G84" s="246"/>
      <c r="H84" s="245">
        <v>192000</v>
      </c>
      <c r="I84" s="245"/>
      <c r="J84" s="246"/>
      <c r="L84" s="219"/>
      <c r="M84" s="219"/>
    </row>
    <row r="85" spans="1:13" s="233" customFormat="1" x14ac:dyDescent="0.25">
      <c r="A85" s="241">
        <v>42942</v>
      </c>
      <c r="B85" s="242">
        <v>170135012</v>
      </c>
      <c r="C85" s="247">
        <v>11</v>
      </c>
      <c r="D85" s="246">
        <v>1087188</v>
      </c>
      <c r="E85" s="244"/>
      <c r="F85" s="242"/>
      <c r="G85" s="246"/>
      <c r="H85" s="245">
        <v>160000</v>
      </c>
      <c r="I85" s="245"/>
      <c r="J85" s="246"/>
      <c r="L85" s="219"/>
      <c r="M85" s="219"/>
    </row>
    <row r="86" spans="1:13" s="233" customFormat="1" x14ac:dyDescent="0.25">
      <c r="A86" s="241">
        <v>42945</v>
      </c>
      <c r="B86" s="242">
        <v>170135259</v>
      </c>
      <c r="C86" s="247">
        <v>11</v>
      </c>
      <c r="D86" s="246">
        <v>1127088</v>
      </c>
      <c r="E86" s="244"/>
      <c r="F86" s="242"/>
      <c r="G86" s="246"/>
      <c r="H86" s="245">
        <v>234000</v>
      </c>
      <c r="I86" s="245"/>
      <c r="J86" s="246"/>
      <c r="L86" s="219"/>
      <c r="M86" s="219"/>
    </row>
    <row r="87" spans="1:13" s="233" customFormat="1" x14ac:dyDescent="0.25">
      <c r="A87" s="241">
        <v>42948</v>
      </c>
      <c r="B87" s="242">
        <v>170135670</v>
      </c>
      <c r="C87" s="247">
        <v>17</v>
      </c>
      <c r="D87" s="246">
        <v>1902863</v>
      </c>
      <c r="E87" s="244"/>
      <c r="F87" s="242"/>
      <c r="G87" s="246"/>
      <c r="H87" s="245">
        <v>176000</v>
      </c>
      <c r="I87" s="245"/>
      <c r="J87" s="246"/>
      <c r="L87" s="219"/>
      <c r="M87" s="219"/>
    </row>
    <row r="88" spans="1:13" s="233" customFormat="1" x14ac:dyDescent="0.25">
      <c r="A88" s="241">
        <v>42952</v>
      </c>
      <c r="B88" s="242">
        <v>170136172</v>
      </c>
      <c r="C88" s="247">
        <v>16</v>
      </c>
      <c r="D88" s="246">
        <v>1486450</v>
      </c>
      <c r="E88" s="244"/>
      <c r="F88" s="242"/>
      <c r="G88" s="246"/>
      <c r="H88" s="245">
        <v>224000</v>
      </c>
      <c r="I88" s="245"/>
      <c r="J88" s="246"/>
      <c r="L88" s="219"/>
      <c r="M88" s="219"/>
    </row>
    <row r="89" spans="1:13" s="233" customFormat="1" x14ac:dyDescent="0.25">
      <c r="A89" s="241">
        <v>42959</v>
      </c>
      <c r="B89" s="242">
        <v>170136951</v>
      </c>
      <c r="C89" s="247">
        <v>12</v>
      </c>
      <c r="D89" s="246">
        <v>1191750</v>
      </c>
      <c r="E89" s="244"/>
      <c r="F89" s="242"/>
      <c r="G89" s="246"/>
      <c r="H89" s="245">
        <v>240000</v>
      </c>
      <c r="I89" s="245"/>
      <c r="J89" s="246"/>
      <c r="L89" s="219"/>
      <c r="M89" s="219"/>
    </row>
    <row r="90" spans="1:13" s="233" customFormat="1" x14ac:dyDescent="0.25">
      <c r="A90" s="241">
        <v>42965</v>
      </c>
      <c r="B90" s="242">
        <v>170137541</v>
      </c>
      <c r="C90" s="247">
        <v>19</v>
      </c>
      <c r="D90" s="246">
        <v>2101313</v>
      </c>
      <c r="E90" s="244"/>
      <c r="F90" s="242"/>
      <c r="G90" s="246"/>
      <c r="H90" s="245">
        <v>272000</v>
      </c>
      <c r="I90" s="245"/>
      <c r="J90" s="246"/>
      <c r="L90" s="219"/>
      <c r="M90" s="219"/>
    </row>
    <row r="91" spans="1:13" s="233" customFormat="1" x14ac:dyDescent="0.25">
      <c r="A91" s="241">
        <v>42968</v>
      </c>
      <c r="B91" s="242">
        <v>170137768</v>
      </c>
      <c r="C91" s="247">
        <v>5</v>
      </c>
      <c r="D91" s="246">
        <v>524125</v>
      </c>
      <c r="E91" s="244"/>
      <c r="F91" s="242"/>
      <c r="G91" s="246"/>
      <c r="H91" s="245">
        <v>36000</v>
      </c>
      <c r="I91" s="245"/>
      <c r="J91" s="246"/>
      <c r="L91" s="219"/>
      <c r="M91" s="219"/>
    </row>
    <row r="92" spans="1:13" s="233" customFormat="1" x14ac:dyDescent="0.25">
      <c r="A92" s="241">
        <v>42969</v>
      </c>
      <c r="B92" s="242">
        <v>170137933</v>
      </c>
      <c r="C92" s="247">
        <v>13</v>
      </c>
      <c r="D92" s="246">
        <v>1080713</v>
      </c>
      <c r="E92" s="244"/>
      <c r="F92" s="242"/>
      <c r="G92" s="246"/>
      <c r="H92" s="245">
        <v>176000</v>
      </c>
      <c r="I92" s="245"/>
      <c r="J92" s="246"/>
      <c r="L92" s="219"/>
      <c r="M92" s="219"/>
    </row>
    <row r="93" spans="1:13" s="233" customFormat="1" x14ac:dyDescent="0.25">
      <c r="A93" s="241">
        <v>42973</v>
      </c>
      <c r="B93" s="242">
        <v>170138342</v>
      </c>
      <c r="C93" s="247">
        <v>13</v>
      </c>
      <c r="D93" s="246">
        <v>1151588</v>
      </c>
      <c r="E93" s="244"/>
      <c r="F93" s="242"/>
      <c r="G93" s="246"/>
      <c r="H93" s="245">
        <v>160000</v>
      </c>
      <c r="I93" s="245"/>
      <c r="J93" s="246"/>
      <c r="L93" s="219"/>
      <c r="M93" s="219"/>
    </row>
    <row r="94" spans="1:13" s="233" customFormat="1" x14ac:dyDescent="0.25">
      <c r="A94" s="241">
        <v>42984</v>
      </c>
      <c r="B94" s="242">
        <v>170139455</v>
      </c>
      <c r="C94" s="247">
        <v>16</v>
      </c>
      <c r="D94" s="246">
        <v>1591188</v>
      </c>
      <c r="E94" s="244"/>
      <c r="F94" s="242"/>
      <c r="G94" s="246"/>
      <c r="H94" s="245">
        <v>204000</v>
      </c>
      <c r="I94" s="245"/>
      <c r="J94" s="246"/>
      <c r="L94" s="219"/>
      <c r="M94" s="219"/>
    </row>
    <row r="95" spans="1:13" s="233" customFormat="1" x14ac:dyDescent="0.25">
      <c r="A95" s="241">
        <v>42985</v>
      </c>
      <c r="B95" s="242"/>
      <c r="C95" s="247"/>
      <c r="D95" s="246"/>
      <c r="E95" s="244">
        <v>170037312</v>
      </c>
      <c r="F95" s="242">
        <v>172</v>
      </c>
      <c r="G95" s="246">
        <v>18096225</v>
      </c>
      <c r="H95" s="245"/>
      <c r="I95" s="245"/>
      <c r="J95" s="246"/>
      <c r="L95" s="219"/>
      <c r="M95" s="219"/>
    </row>
    <row r="96" spans="1:13" s="233" customFormat="1" x14ac:dyDescent="0.25">
      <c r="A96" s="241">
        <v>42992</v>
      </c>
      <c r="B96" s="242">
        <v>170140345</v>
      </c>
      <c r="C96" s="247">
        <v>8</v>
      </c>
      <c r="D96" s="246">
        <v>730800</v>
      </c>
      <c r="E96" s="244"/>
      <c r="F96" s="242"/>
      <c r="G96" s="246"/>
      <c r="H96" s="245">
        <v>192000</v>
      </c>
      <c r="I96" s="245"/>
      <c r="J96" s="246"/>
      <c r="L96" s="219"/>
      <c r="M96" s="219"/>
    </row>
    <row r="97" spans="1:13" s="233" customFormat="1" x14ac:dyDescent="0.25">
      <c r="A97" s="241">
        <v>43001</v>
      </c>
      <c r="B97" s="242">
        <v>170141216</v>
      </c>
      <c r="C97" s="247">
        <v>10</v>
      </c>
      <c r="D97" s="246">
        <v>1168388</v>
      </c>
      <c r="E97" s="244"/>
      <c r="F97" s="242"/>
      <c r="G97" s="246"/>
      <c r="H97" s="245">
        <v>192000</v>
      </c>
      <c r="I97" s="245"/>
      <c r="J97" s="246"/>
      <c r="L97" s="219"/>
      <c r="M97" s="219"/>
    </row>
    <row r="98" spans="1:13" s="233" customFormat="1" x14ac:dyDescent="0.25">
      <c r="A98" s="241"/>
      <c r="B98" s="242"/>
      <c r="C98" s="247"/>
      <c r="D98" s="246"/>
      <c r="E98" s="244">
        <v>170037739</v>
      </c>
      <c r="F98" s="242">
        <v>1</v>
      </c>
      <c r="G98" s="246">
        <v>82338</v>
      </c>
      <c r="H98" s="245"/>
      <c r="I98" s="245"/>
      <c r="J98" s="246"/>
      <c r="L98" s="219"/>
      <c r="M98" s="219"/>
    </row>
    <row r="99" spans="1:13" s="233" customFormat="1" x14ac:dyDescent="0.25">
      <c r="A99" s="241">
        <v>43014</v>
      </c>
      <c r="B99" s="242">
        <v>170142431</v>
      </c>
      <c r="C99" s="247">
        <v>9</v>
      </c>
      <c r="D99" s="246">
        <v>760725</v>
      </c>
      <c r="E99" s="244"/>
      <c r="F99" s="242"/>
      <c r="G99" s="246"/>
      <c r="H99" s="245">
        <v>128000</v>
      </c>
      <c r="I99" s="245"/>
      <c r="J99" s="246"/>
      <c r="L99" s="219"/>
      <c r="M99" s="219"/>
    </row>
    <row r="100" spans="1:13" s="233" customFormat="1" x14ac:dyDescent="0.25">
      <c r="A100" s="241">
        <v>43028</v>
      </c>
      <c r="B100" s="242">
        <v>170143949</v>
      </c>
      <c r="C100" s="247">
        <v>13</v>
      </c>
      <c r="D100" s="246">
        <v>1527488</v>
      </c>
      <c r="E100" s="244"/>
      <c r="F100" s="242"/>
      <c r="G100" s="246"/>
      <c r="H100" s="245">
        <v>256000</v>
      </c>
      <c r="I100" s="245"/>
      <c r="J100" s="246"/>
      <c r="L100" s="219"/>
      <c r="M100" s="219"/>
    </row>
    <row r="101" spans="1:13" s="233" customFormat="1" x14ac:dyDescent="0.25">
      <c r="A101" s="241">
        <v>43040</v>
      </c>
      <c r="B101" s="242">
        <v>170145116</v>
      </c>
      <c r="C101" s="247">
        <v>85</v>
      </c>
      <c r="D101" s="246">
        <v>7668063</v>
      </c>
      <c r="E101" s="244"/>
      <c r="F101" s="242"/>
      <c r="G101" s="246"/>
      <c r="H101" s="245">
        <v>982000</v>
      </c>
      <c r="I101" s="245"/>
      <c r="J101" s="246"/>
      <c r="L101" s="219"/>
      <c r="M101" s="219"/>
    </row>
    <row r="102" spans="1:13" s="233" customFormat="1" x14ac:dyDescent="0.25">
      <c r="A102" s="241">
        <v>43048</v>
      </c>
      <c r="B102" s="242">
        <v>170145999</v>
      </c>
      <c r="C102" s="247">
        <v>15</v>
      </c>
      <c r="D102" s="246">
        <v>1523988</v>
      </c>
      <c r="E102" s="244"/>
      <c r="F102" s="242"/>
      <c r="G102" s="246"/>
      <c r="H102" s="245">
        <v>288000</v>
      </c>
      <c r="I102" s="245"/>
      <c r="J102" s="246"/>
      <c r="L102" s="219"/>
      <c r="M102" s="219"/>
    </row>
    <row r="103" spans="1:13" s="233" customFormat="1" x14ac:dyDescent="0.25">
      <c r="A103" s="241">
        <v>43050</v>
      </c>
      <c r="B103" s="242">
        <v>170146147</v>
      </c>
      <c r="C103" s="247">
        <v>85</v>
      </c>
      <c r="D103" s="246">
        <v>7668063</v>
      </c>
      <c r="E103" s="244"/>
      <c r="F103" s="242"/>
      <c r="G103" s="246"/>
      <c r="H103" s="245">
        <v>1000000</v>
      </c>
      <c r="I103" s="245"/>
      <c r="J103" s="246"/>
      <c r="L103" s="219"/>
      <c r="M103" s="219"/>
    </row>
    <row r="104" spans="1:13" s="233" customFormat="1" x14ac:dyDescent="0.25">
      <c r="A104" s="241">
        <v>43074</v>
      </c>
      <c r="B104" s="242">
        <v>170148430</v>
      </c>
      <c r="C104" s="247">
        <v>14</v>
      </c>
      <c r="D104" s="246">
        <v>1547263</v>
      </c>
      <c r="E104" s="244"/>
      <c r="F104" s="242"/>
      <c r="G104" s="246"/>
      <c r="H104" s="245">
        <v>351000</v>
      </c>
      <c r="I104" s="245"/>
      <c r="J104" s="246"/>
      <c r="L104" s="219"/>
      <c r="M104" s="219"/>
    </row>
    <row r="105" spans="1:13" s="233" customFormat="1" x14ac:dyDescent="0.25">
      <c r="A105" s="241">
        <v>43089</v>
      </c>
      <c r="B105" s="242"/>
      <c r="C105" s="247"/>
      <c r="D105" s="246"/>
      <c r="E105" s="244">
        <v>170039555</v>
      </c>
      <c r="F105" s="242">
        <v>52</v>
      </c>
      <c r="G105" s="246">
        <v>5790313</v>
      </c>
      <c r="H105" s="245"/>
      <c r="I105" s="245"/>
      <c r="J105" s="246"/>
      <c r="L105" s="219"/>
      <c r="M105" s="219"/>
    </row>
    <row r="106" spans="1:13" s="233" customFormat="1" x14ac:dyDescent="0.25">
      <c r="A106" s="241">
        <v>43089</v>
      </c>
      <c r="B106" s="242"/>
      <c r="C106" s="247"/>
      <c r="D106" s="246"/>
      <c r="E106" s="244">
        <v>170039557</v>
      </c>
      <c r="F106" s="242">
        <v>58</v>
      </c>
      <c r="G106" s="246">
        <v>7042350</v>
      </c>
      <c r="H106" s="245"/>
      <c r="I106" s="245"/>
      <c r="J106" s="246"/>
      <c r="L106" s="219"/>
      <c r="M106" s="219"/>
    </row>
    <row r="107" spans="1:13" s="233" customFormat="1" x14ac:dyDescent="0.25">
      <c r="A107" s="241">
        <v>43090</v>
      </c>
      <c r="B107" s="242"/>
      <c r="C107" s="247"/>
      <c r="D107" s="246"/>
      <c r="E107" s="244">
        <v>170039565</v>
      </c>
      <c r="F107" s="242">
        <v>4</v>
      </c>
      <c r="G107" s="246">
        <v>292425</v>
      </c>
      <c r="H107" s="245"/>
      <c r="I107" s="245"/>
      <c r="J107" s="246"/>
      <c r="L107" s="219"/>
      <c r="M107" s="219"/>
    </row>
    <row r="108" spans="1:13" s="233" customFormat="1" x14ac:dyDescent="0.25">
      <c r="A108" s="241">
        <v>43457</v>
      </c>
      <c r="B108" s="242"/>
      <c r="C108" s="247"/>
      <c r="D108" s="246"/>
      <c r="E108" s="244">
        <v>170039594</v>
      </c>
      <c r="F108" s="242">
        <v>263</v>
      </c>
      <c r="G108" s="246">
        <v>28365750</v>
      </c>
      <c r="H108" s="245"/>
      <c r="I108" s="245"/>
      <c r="J108" s="246"/>
      <c r="L108" s="219"/>
      <c r="M108" s="219"/>
    </row>
    <row r="109" spans="1:13" s="233" customFormat="1" x14ac:dyDescent="0.25">
      <c r="A109" s="241">
        <v>43096</v>
      </c>
      <c r="B109" s="242">
        <v>170150364</v>
      </c>
      <c r="C109" s="247">
        <v>15</v>
      </c>
      <c r="D109" s="246">
        <v>1741163</v>
      </c>
      <c r="E109" s="244"/>
      <c r="F109" s="242"/>
      <c r="G109" s="246"/>
      <c r="H109" s="245">
        <v>272000</v>
      </c>
      <c r="I109" s="245"/>
      <c r="J109" s="246"/>
      <c r="L109" s="219"/>
      <c r="M109" s="219"/>
    </row>
    <row r="110" spans="1:13" s="233" customFormat="1" x14ac:dyDescent="0.25">
      <c r="A110" s="241">
        <v>43103</v>
      </c>
      <c r="B110" s="242"/>
      <c r="C110" s="247"/>
      <c r="D110" s="246"/>
      <c r="E110" s="244"/>
      <c r="F110" s="242"/>
      <c r="G110" s="246"/>
      <c r="H110" s="245"/>
      <c r="I110" s="245">
        <v>25327746</v>
      </c>
      <c r="J110" s="246" t="s">
        <v>17</v>
      </c>
      <c r="L110" s="219"/>
      <c r="M110" s="219"/>
    </row>
    <row r="111" spans="1:13" s="134" customFormat="1" x14ac:dyDescent="0.25">
      <c r="A111" s="98">
        <v>43109</v>
      </c>
      <c r="B111" s="99"/>
      <c r="C111" s="100"/>
      <c r="D111" s="34"/>
      <c r="E111" s="101">
        <v>180039827</v>
      </c>
      <c r="F111" s="99">
        <v>121</v>
      </c>
      <c r="G111" s="34">
        <v>14678388</v>
      </c>
      <c r="H111" s="102"/>
      <c r="I111" s="102"/>
      <c r="J111" s="34"/>
      <c r="L111" s="138"/>
      <c r="M111" s="138"/>
    </row>
    <row r="112" spans="1:13" s="233" customFormat="1" x14ac:dyDescent="0.25">
      <c r="A112" s="98">
        <v>43111</v>
      </c>
      <c r="B112" s="99">
        <v>180151373</v>
      </c>
      <c r="C112" s="100">
        <v>14</v>
      </c>
      <c r="D112" s="34">
        <v>1613325</v>
      </c>
      <c r="E112" s="101"/>
      <c r="F112" s="99"/>
      <c r="G112" s="34"/>
      <c r="H112" s="102">
        <v>240000</v>
      </c>
      <c r="I112" s="102"/>
      <c r="J112" s="34"/>
      <c r="L112" s="219"/>
      <c r="M112" s="219"/>
    </row>
    <row r="113" spans="1:13" s="233" customFormat="1" x14ac:dyDescent="0.25">
      <c r="A113" s="98">
        <v>43124</v>
      </c>
      <c r="B113" s="99">
        <v>180152275</v>
      </c>
      <c r="C113" s="100">
        <v>50</v>
      </c>
      <c r="D113" s="34">
        <v>5355000</v>
      </c>
      <c r="E113" s="101"/>
      <c r="F113" s="99"/>
      <c r="G113" s="34"/>
      <c r="H113" s="102">
        <v>240000</v>
      </c>
      <c r="I113" s="102"/>
      <c r="J113" s="34"/>
      <c r="L113" s="219"/>
      <c r="M113" s="219"/>
    </row>
    <row r="114" spans="1:13" s="233" customFormat="1" x14ac:dyDescent="0.25">
      <c r="A114" s="98">
        <v>43132</v>
      </c>
      <c r="B114" s="99">
        <v>180152853</v>
      </c>
      <c r="C114" s="100">
        <v>3</v>
      </c>
      <c r="D114" s="34">
        <v>396025</v>
      </c>
      <c r="E114" s="101"/>
      <c r="F114" s="99"/>
      <c r="G114" s="34"/>
      <c r="H114" s="102">
        <v>112000</v>
      </c>
      <c r="I114" s="102"/>
      <c r="J114" s="34"/>
      <c r="L114" s="219"/>
      <c r="M114" s="219"/>
    </row>
    <row r="115" spans="1:13" s="233" customFormat="1" x14ac:dyDescent="0.25">
      <c r="A115" s="98">
        <v>43136</v>
      </c>
      <c r="B115" s="99">
        <v>180153178</v>
      </c>
      <c r="C115" s="100">
        <v>1</v>
      </c>
      <c r="D115" s="34">
        <v>112350</v>
      </c>
      <c r="E115" s="101"/>
      <c r="F115" s="99"/>
      <c r="G115" s="34"/>
      <c r="H115" s="102">
        <v>20000</v>
      </c>
      <c r="I115" s="102"/>
      <c r="J115" s="34"/>
      <c r="L115" s="219"/>
      <c r="M115" s="219"/>
    </row>
    <row r="116" spans="1:13" s="233" customFormat="1" x14ac:dyDescent="0.25">
      <c r="A116" s="98"/>
      <c r="B116" s="99"/>
      <c r="C116" s="100"/>
      <c r="D116" s="34"/>
      <c r="E116" s="101"/>
      <c r="F116" s="99"/>
      <c r="G116" s="34"/>
      <c r="H116" s="102"/>
      <c r="I116" s="102"/>
      <c r="J116" s="34"/>
      <c r="L116" s="219"/>
      <c r="M116" s="219"/>
    </row>
    <row r="117" spans="1:13" s="233" customFormat="1" x14ac:dyDescent="0.25">
      <c r="A117" s="235"/>
      <c r="B117" s="234"/>
      <c r="C117" s="240"/>
      <c r="D117" s="236"/>
      <c r="E117" s="237"/>
      <c r="F117" s="234"/>
      <c r="G117" s="236"/>
      <c r="H117" s="239"/>
      <c r="I117" s="239"/>
      <c r="J117" s="236"/>
      <c r="L117" s="219"/>
      <c r="M117" s="219"/>
    </row>
    <row r="118" spans="1:13" x14ac:dyDescent="0.25">
      <c r="A118" s="4"/>
      <c r="B118" s="3"/>
      <c r="C118" s="240"/>
      <c r="D118" s="6"/>
      <c r="E118" s="7"/>
      <c r="F118" s="3"/>
      <c r="G118" s="6"/>
      <c r="H118" s="239"/>
      <c r="I118" s="39"/>
      <c r="J118" s="6"/>
    </row>
    <row r="119" spans="1:13" x14ac:dyDescent="0.25">
      <c r="A119" s="4"/>
      <c r="B119" s="8" t="s">
        <v>11</v>
      </c>
      <c r="C119" s="232">
        <f>SUM(C7:C118)</f>
        <v>1830</v>
      </c>
      <c r="D119" s="9"/>
      <c r="E119" s="8" t="s">
        <v>11</v>
      </c>
      <c r="F119" s="8">
        <f>SUM(F7:F118)</f>
        <v>697</v>
      </c>
      <c r="G119" s="5"/>
      <c r="H119" s="240"/>
      <c r="I119" s="40"/>
      <c r="J119" s="5"/>
    </row>
    <row r="120" spans="1:13" x14ac:dyDescent="0.25">
      <c r="A120" s="4"/>
      <c r="B120" s="8"/>
      <c r="C120" s="232"/>
      <c r="D120" s="9"/>
      <c r="E120" s="8"/>
      <c r="F120" s="8"/>
      <c r="G120" s="32"/>
      <c r="H120" s="52"/>
      <c r="I120" s="40"/>
      <c r="J120" s="5"/>
    </row>
    <row r="121" spans="1:13" x14ac:dyDescent="0.25">
      <c r="A121" s="10"/>
      <c r="B121" s="11"/>
      <c r="C121" s="240"/>
      <c r="D121" s="6"/>
      <c r="E121" s="8"/>
      <c r="F121" s="3"/>
      <c r="G121" s="420" t="s">
        <v>12</v>
      </c>
      <c r="H121" s="420"/>
      <c r="I121" s="39"/>
      <c r="J121" s="13">
        <f>SUM(D7:D118)</f>
        <v>190337328</v>
      </c>
    </row>
    <row r="122" spans="1:13" x14ac:dyDescent="0.25">
      <c r="A122" s="4"/>
      <c r="B122" s="3"/>
      <c r="C122" s="240"/>
      <c r="D122" s="6"/>
      <c r="E122" s="7"/>
      <c r="F122" s="3"/>
      <c r="G122" s="420" t="s">
        <v>13</v>
      </c>
      <c r="H122" s="420"/>
      <c r="I122" s="39"/>
      <c r="J122" s="13">
        <f>SUM(G7:G118)</f>
        <v>77755202</v>
      </c>
    </row>
    <row r="123" spans="1:13" x14ac:dyDescent="0.25">
      <c r="A123" s="14"/>
      <c r="B123" s="7"/>
      <c r="C123" s="240"/>
      <c r="D123" s="6"/>
      <c r="E123" s="7"/>
      <c r="F123" s="3"/>
      <c r="G123" s="420" t="s">
        <v>14</v>
      </c>
      <c r="H123" s="420"/>
      <c r="I123" s="41"/>
      <c r="J123" s="15">
        <f>J121-J122</f>
        <v>112582126</v>
      </c>
    </row>
    <row r="124" spans="1:13" x14ac:dyDescent="0.25">
      <c r="A124" s="4"/>
      <c r="B124" s="16"/>
      <c r="C124" s="240"/>
      <c r="D124" s="17"/>
      <c r="E124" s="7"/>
      <c r="F124" s="3"/>
      <c r="G124" s="420" t="s">
        <v>15</v>
      </c>
      <c r="H124" s="420"/>
      <c r="I124" s="39"/>
      <c r="J124" s="13">
        <f>SUM(H7:H119)</f>
        <v>24375300</v>
      </c>
    </row>
    <row r="125" spans="1:13" x14ac:dyDescent="0.25">
      <c r="A125" s="4"/>
      <c r="B125" s="16"/>
      <c r="C125" s="240"/>
      <c r="D125" s="17"/>
      <c r="E125" s="7"/>
      <c r="F125" s="3"/>
      <c r="G125" s="420" t="s">
        <v>16</v>
      </c>
      <c r="H125" s="420"/>
      <c r="I125" s="39"/>
      <c r="J125" s="13">
        <f>J123+J124</f>
        <v>136957426</v>
      </c>
    </row>
    <row r="126" spans="1:13" x14ac:dyDescent="0.25">
      <c r="A126" s="4"/>
      <c r="B126" s="16"/>
      <c r="C126" s="240"/>
      <c r="D126" s="17"/>
      <c r="E126" s="7"/>
      <c r="F126" s="3"/>
      <c r="G126" s="420" t="s">
        <v>5</v>
      </c>
      <c r="H126" s="420"/>
      <c r="I126" s="39"/>
      <c r="J126" s="13">
        <f>SUM(I7:I119)</f>
        <v>168580696</v>
      </c>
    </row>
    <row r="127" spans="1:13" x14ac:dyDescent="0.25">
      <c r="A127" s="4"/>
      <c r="B127" s="16"/>
      <c r="C127" s="240"/>
      <c r="D127" s="17"/>
      <c r="E127" s="7"/>
      <c r="F127" s="3"/>
      <c r="G127" s="420" t="s">
        <v>31</v>
      </c>
      <c r="H127" s="420"/>
      <c r="I127" s="40" t="str">
        <f>IF(J127&gt;0,"SALDO",IF(J127&lt;0,"PIUTANG",IF(J127=0,"LUNAS")))</f>
        <v>SALDO</v>
      </c>
      <c r="J127" s="13">
        <f>J126-J125</f>
        <v>31623270</v>
      </c>
    </row>
  </sheetData>
  <mergeCells count="15">
    <mergeCell ref="G127:H127"/>
    <mergeCell ref="G121:H121"/>
    <mergeCell ref="G122:H122"/>
    <mergeCell ref="G123:H123"/>
    <mergeCell ref="G124:H124"/>
    <mergeCell ref="G125:H125"/>
    <mergeCell ref="G126:H126"/>
    <mergeCell ref="F1:H1"/>
    <mergeCell ref="F2:H2"/>
    <mergeCell ref="A4:J4"/>
    <mergeCell ref="A5:A6"/>
    <mergeCell ref="B5:G5"/>
    <mergeCell ref="H5:H6"/>
    <mergeCell ref="I5:I6"/>
    <mergeCell ref="J5:J6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59"/>
  <sheetViews>
    <sheetView workbookViewId="0">
      <pane ySplit="6" topLeftCell="A25" activePane="bottomLeft" state="frozen"/>
      <selection pane="bottomLeft" activeCell="M41" sqref="M41"/>
    </sheetView>
  </sheetViews>
  <sheetFormatPr defaultRowHeight="15" x14ac:dyDescent="0.25"/>
  <cols>
    <col min="1" max="1" width="9.2851562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3" customWidth="1"/>
    <col min="8" max="8" width="11.7109375" style="37" customWidth="1"/>
    <col min="9" max="9" width="15.28515625" style="37" customWidth="1"/>
    <col min="10" max="10" width="22.7109375" customWidth="1"/>
    <col min="12" max="13" width="10.5703125" bestFit="1" customWidth="1"/>
  </cols>
  <sheetData>
    <row r="1" spans="1:10" x14ac:dyDescent="0.25">
      <c r="A1" s="20" t="s">
        <v>0</v>
      </c>
      <c r="B1" s="20"/>
      <c r="C1" s="28" t="s">
        <v>47</v>
      </c>
      <c r="D1" s="20"/>
      <c r="E1" s="20"/>
      <c r="F1" s="414" t="s">
        <v>22</v>
      </c>
      <c r="G1" s="414"/>
      <c r="H1" s="414"/>
      <c r="I1" s="38"/>
      <c r="J1" s="20"/>
    </row>
    <row r="2" spans="1:10" x14ac:dyDescent="0.25">
      <c r="A2" s="20" t="s">
        <v>1</v>
      </c>
      <c r="B2" s="20"/>
      <c r="C2" s="28" t="s">
        <v>19</v>
      </c>
      <c r="D2" s="20"/>
      <c r="E2" s="20"/>
      <c r="F2" s="414" t="s">
        <v>21</v>
      </c>
      <c r="G2" s="414"/>
      <c r="H2" s="414"/>
      <c r="I2" s="38">
        <f>J59*-1</f>
        <v>-34807202</v>
      </c>
      <c r="J2" s="20"/>
    </row>
    <row r="4" spans="1:10" ht="19.5" x14ac:dyDescent="0.25">
      <c r="A4" s="448"/>
      <c r="B4" s="448"/>
      <c r="C4" s="448"/>
      <c r="D4" s="448"/>
      <c r="E4" s="448"/>
      <c r="F4" s="448"/>
      <c r="G4" s="448"/>
      <c r="H4" s="448"/>
      <c r="I4" s="448"/>
      <c r="J4" s="449"/>
    </row>
    <row r="5" spans="1:10" x14ac:dyDescent="0.25">
      <c r="A5" s="450" t="s">
        <v>2</v>
      </c>
      <c r="B5" s="452" t="s">
        <v>3</v>
      </c>
      <c r="C5" s="453"/>
      <c r="D5" s="453"/>
      <c r="E5" s="453"/>
      <c r="F5" s="453"/>
      <c r="G5" s="454"/>
      <c r="H5" s="455" t="s">
        <v>4</v>
      </c>
      <c r="I5" s="457" t="s">
        <v>5</v>
      </c>
      <c r="J5" s="429" t="s">
        <v>6</v>
      </c>
    </row>
    <row r="6" spans="1:10" x14ac:dyDescent="0.25">
      <c r="A6" s="451"/>
      <c r="B6" s="1" t="s">
        <v>7</v>
      </c>
      <c r="C6" s="24" t="s">
        <v>8</v>
      </c>
      <c r="D6" s="2" t="s">
        <v>9</v>
      </c>
      <c r="E6" s="1" t="s">
        <v>10</v>
      </c>
      <c r="F6" s="1" t="s">
        <v>8</v>
      </c>
      <c r="G6" s="2" t="s">
        <v>9</v>
      </c>
      <c r="H6" s="456"/>
      <c r="I6" s="458"/>
      <c r="J6" s="430"/>
    </row>
    <row r="7" spans="1:10" x14ac:dyDescent="0.25">
      <c r="A7" s="4">
        <v>42502</v>
      </c>
      <c r="B7" s="3">
        <v>160082745</v>
      </c>
      <c r="C7" s="17">
        <v>107</v>
      </c>
      <c r="D7" s="6">
        <v>11573363</v>
      </c>
      <c r="E7" s="3"/>
      <c r="F7" s="3"/>
      <c r="G7" s="5"/>
      <c r="H7" s="39"/>
      <c r="I7" s="39">
        <v>11573363</v>
      </c>
      <c r="J7" s="477" t="s">
        <v>79</v>
      </c>
    </row>
    <row r="8" spans="1:10" x14ac:dyDescent="0.25">
      <c r="A8" s="4">
        <v>42506</v>
      </c>
      <c r="B8" s="3">
        <v>160083261</v>
      </c>
      <c r="C8" s="17">
        <v>98</v>
      </c>
      <c r="D8" s="6">
        <v>9422700</v>
      </c>
      <c r="E8" s="3"/>
      <c r="F8" s="7"/>
      <c r="G8" s="6"/>
      <c r="H8" s="39"/>
      <c r="I8" s="39">
        <v>9422700</v>
      </c>
      <c r="J8" s="478"/>
    </row>
    <row r="9" spans="1:10" x14ac:dyDescent="0.25">
      <c r="A9" s="4">
        <v>42509</v>
      </c>
      <c r="B9" s="35">
        <v>160083743</v>
      </c>
      <c r="C9" s="35">
        <v>155</v>
      </c>
      <c r="D9" s="36">
        <v>16488675</v>
      </c>
      <c r="E9" s="3"/>
      <c r="F9" s="7"/>
      <c r="G9" s="6"/>
      <c r="H9" s="39"/>
      <c r="I9" s="39">
        <v>16488675</v>
      </c>
      <c r="J9" s="477" t="s">
        <v>79</v>
      </c>
    </row>
    <row r="10" spans="1:10" x14ac:dyDescent="0.25">
      <c r="A10" s="4">
        <v>42510</v>
      </c>
      <c r="B10" s="3">
        <v>160083828</v>
      </c>
      <c r="C10" s="17">
        <v>125</v>
      </c>
      <c r="D10" s="6">
        <v>13086413</v>
      </c>
      <c r="E10" s="3"/>
      <c r="F10" s="3"/>
      <c r="G10" s="5"/>
      <c r="H10" s="39"/>
      <c r="I10" s="39">
        <v>13086413</v>
      </c>
      <c r="J10" s="478"/>
    </row>
    <row r="11" spans="1:10" x14ac:dyDescent="0.25">
      <c r="A11" s="4">
        <v>42515</v>
      </c>
      <c r="B11" s="3">
        <v>160084477</v>
      </c>
      <c r="C11" s="25">
        <v>148</v>
      </c>
      <c r="D11" s="6">
        <v>15881513</v>
      </c>
      <c r="E11" s="3"/>
      <c r="F11" s="29"/>
      <c r="G11" s="5"/>
      <c r="H11" s="39"/>
      <c r="I11" s="39">
        <v>15881513</v>
      </c>
      <c r="J11" s="477" t="s">
        <v>79</v>
      </c>
    </row>
    <row r="12" spans="1:10" x14ac:dyDescent="0.25">
      <c r="A12" s="4">
        <v>42516</v>
      </c>
      <c r="B12" s="3">
        <v>160084633</v>
      </c>
      <c r="C12" s="25">
        <v>101</v>
      </c>
      <c r="D12" s="6">
        <v>10556088</v>
      </c>
      <c r="E12" s="3"/>
      <c r="F12" s="29"/>
      <c r="G12" s="5"/>
      <c r="H12" s="39"/>
      <c r="I12" s="39">
        <v>10556088</v>
      </c>
      <c r="J12" s="478"/>
    </row>
    <row r="13" spans="1:10" x14ac:dyDescent="0.25">
      <c r="A13" s="4">
        <v>42519</v>
      </c>
      <c r="B13" s="3">
        <v>160085046</v>
      </c>
      <c r="C13" s="25">
        <v>120</v>
      </c>
      <c r="D13" s="6">
        <v>12511800</v>
      </c>
      <c r="E13" s="3"/>
      <c r="F13" s="29"/>
      <c r="G13" s="6"/>
      <c r="H13" s="39"/>
      <c r="I13" s="39">
        <v>12511800</v>
      </c>
      <c r="J13" s="477" t="s">
        <v>79</v>
      </c>
    </row>
    <row r="14" spans="1:10" x14ac:dyDescent="0.25">
      <c r="A14" s="4">
        <v>42519</v>
      </c>
      <c r="B14" s="3">
        <v>160085070</v>
      </c>
      <c r="C14" s="25">
        <v>149</v>
      </c>
      <c r="D14" s="6">
        <v>14965038</v>
      </c>
      <c r="E14" s="3"/>
      <c r="F14" s="29"/>
      <c r="G14" s="6"/>
      <c r="H14" s="39"/>
      <c r="I14" s="39">
        <v>14965038</v>
      </c>
      <c r="J14" s="478"/>
    </row>
    <row r="15" spans="1:10" x14ac:dyDescent="0.25">
      <c r="A15" s="4">
        <v>42524</v>
      </c>
      <c r="B15" s="3">
        <v>160085780</v>
      </c>
      <c r="C15" s="25">
        <v>107</v>
      </c>
      <c r="D15" s="6">
        <v>10190250</v>
      </c>
      <c r="E15" s="3"/>
      <c r="F15" s="29"/>
      <c r="G15" s="6"/>
      <c r="H15" s="39"/>
      <c r="I15" s="39">
        <v>10190250</v>
      </c>
      <c r="J15" s="477" t="s">
        <v>79</v>
      </c>
    </row>
    <row r="16" spans="1:10" x14ac:dyDescent="0.25">
      <c r="A16" s="4">
        <v>42524</v>
      </c>
      <c r="B16" s="3">
        <v>160085787</v>
      </c>
      <c r="C16" s="25">
        <v>79</v>
      </c>
      <c r="D16" s="6">
        <v>7445550</v>
      </c>
      <c r="E16" s="3"/>
      <c r="F16" s="29"/>
      <c r="G16" s="6"/>
      <c r="H16" s="39"/>
      <c r="I16" s="39">
        <v>7445550</v>
      </c>
      <c r="J16" s="478"/>
    </row>
    <row r="17" spans="1:13" x14ac:dyDescent="0.25">
      <c r="A17" s="4">
        <v>42530</v>
      </c>
      <c r="B17" s="3">
        <v>160086745</v>
      </c>
      <c r="C17" s="25">
        <v>82</v>
      </c>
      <c r="D17" s="6">
        <v>8084913</v>
      </c>
      <c r="E17" s="3"/>
      <c r="F17" s="29"/>
      <c r="G17" s="6"/>
      <c r="H17" s="39"/>
      <c r="I17" s="39">
        <v>8084913</v>
      </c>
      <c r="J17" s="477" t="s">
        <v>79</v>
      </c>
    </row>
    <row r="18" spans="1:13" x14ac:dyDescent="0.25">
      <c r="A18" s="4">
        <v>42530</v>
      </c>
      <c r="B18" s="3">
        <v>160086787</v>
      </c>
      <c r="C18" s="25">
        <v>91</v>
      </c>
      <c r="D18" s="6">
        <v>8850888</v>
      </c>
      <c r="E18" s="3"/>
      <c r="F18" s="29"/>
      <c r="G18" s="6"/>
      <c r="H18" s="39"/>
      <c r="I18" s="39">
        <v>8850888</v>
      </c>
      <c r="J18" s="478"/>
    </row>
    <row r="19" spans="1:13" x14ac:dyDescent="0.25">
      <c r="A19" s="4">
        <v>42537</v>
      </c>
      <c r="B19" s="3">
        <v>160077967</v>
      </c>
      <c r="C19" s="25">
        <v>174</v>
      </c>
      <c r="D19" s="6">
        <v>17245025</v>
      </c>
      <c r="E19" s="3"/>
      <c r="F19" s="29"/>
      <c r="G19" s="6"/>
      <c r="H19" s="39"/>
      <c r="I19" s="39">
        <v>17245025</v>
      </c>
      <c r="J19" s="477" t="s">
        <v>79</v>
      </c>
    </row>
    <row r="20" spans="1:13" x14ac:dyDescent="0.25">
      <c r="A20" s="4">
        <v>42538</v>
      </c>
      <c r="B20" s="3">
        <v>160088117</v>
      </c>
      <c r="C20" s="25">
        <v>132</v>
      </c>
      <c r="D20" s="6">
        <v>12815075</v>
      </c>
      <c r="E20" s="3"/>
      <c r="F20" s="29"/>
      <c r="G20" s="6"/>
      <c r="H20" s="39"/>
      <c r="I20" s="39">
        <v>12815075</v>
      </c>
      <c r="J20" s="478"/>
    </row>
    <row r="21" spans="1:13" x14ac:dyDescent="0.25">
      <c r="A21" s="4">
        <v>42544</v>
      </c>
      <c r="B21" s="3">
        <v>160089271</v>
      </c>
      <c r="C21" s="25">
        <v>115</v>
      </c>
      <c r="D21" s="6">
        <v>11549125</v>
      </c>
      <c r="E21" s="3"/>
      <c r="F21" s="29"/>
      <c r="G21" s="6"/>
      <c r="H21" s="39"/>
      <c r="I21" s="39">
        <v>11549125</v>
      </c>
      <c r="J21" s="477" t="s">
        <v>79</v>
      </c>
    </row>
    <row r="22" spans="1:13" x14ac:dyDescent="0.25">
      <c r="A22" s="4">
        <v>42545</v>
      </c>
      <c r="B22" s="3">
        <v>160089489</v>
      </c>
      <c r="C22" s="25">
        <v>178</v>
      </c>
      <c r="D22" s="6">
        <v>16861775</v>
      </c>
      <c r="E22" s="3"/>
      <c r="F22" s="29"/>
      <c r="G22" s="6"/>
      <c r="H22" s="39"/>
      <c r="I22" s="39">
        <v>16861775</v>
      </c>
      <c r="J22" s="478"/>
    </row>
    <row r="23" spans="1:13" x14ac:dyDescent="0.25">
      <c r="A23" s="4">
        <v>42578</v>
      </c>
      <c r="B23" s="3">
        <v>160092127</v>
      </c>
      <c r="C23" s="25">
        <v>136</v>
      </c>
      <c r="D23" s="6">
        <v>13809075</v>
      </c>
      <c r="E23" s="3"/>
      <c r="F23" s="29"/>
      <c r="G23" s="6"/>
      <c r="H23" s="39">
        <v>425000</v>
      </c>
      <c r="I23" s="39">
        <f>425000+13809075</f>
        <v>14234075</v>
      </c>
      <c r="J23" s="477" t="s">
        <v>78</v>
      </c>
    </row>
    <row r="24" spans="1:13" x14ac:dyDescent="0.25">
      <c r="A24" s="4">
        <v>42579</v>
      </c>
      <c r="B24" s="3">
        <v>160092185</v>
      </c>
      <c r="C24" s="25">
        <v>91</v>
      </c>
      <c r="D24" s="6">
        <v>9333538</v>
      </c>
      <c r="E24" s="3"/>
      <c r="F24" s="29"/>
      <c r="G24" s="6"/>
      <c r="H24" s="39"/>
      <c r="I24" s="39">
        <v>9333538</v>
      </c>
      <c r="J24" s="478"/>
    </row>
    <row r="25" spans="1:13" x14ac:dyDescent="0.25">
      <c r="A25" s="4">
        <v>42602</v>
      </c>
      <c r="B25" s="3">
        <v>160094375</v>
      </c>
      <c r="C25" s="26">
        <v>105</v>
      </c>
      <c r="D25" s="6">
        <v>9684675</v>
      </c>
      <c r="E25" s="7"/>
      <c r="F25" s="3"/>
      <c r="G25" s="6"/>
      <c r="H25" s="39">
        <v>325000</v>
      </c>
      <c r="I25" s="39">
        <f>9684675+325000</f>
        <v>10009675</v>
      </c>
      <c r="J25" s="477" t="s">
        <v>78</v>
      </c>
    </row>
    <row r="26" spans="1:13" x14ac:dyDescent="0.25">
      <c r="A26" s="4">
        <v>42602</v>
      </c>
      <c r="B26" s="3">
        <v>160094423</v>
      </c>
      <c r="C26" s="26">
        <v>141</v>
      </c>
      <c r="D26" s="6">
        <v>13297813</v>
      </c>
      <c r="E26" s="7"/>
      <c r="F26" s="3"/>
      <c r="G26" s="6"/>
      <c r="H26" s="39"/>
      <c r="I26" s="39">
        <v>13297813</v>
      </c>
      <c r="J26" s="478"/>
    </row>
    <row r="27" spans="1:13" x14ac:dyDescent="0.25">
      <c r="A27" s="4">
        <v>42632</v>
      </c>
      <c r="B27" s="3">
        <v>160097403</v>
      </c>
      <c r="C27" s="26">
        <v>72</v>
      </c>
      <c r="D27" s="6">
        <v>7646363</v>
      </c>
      <c r="E27" s="7"/>
      <c r="F27" s="3"/>
      <c r="G27" s="6"/>
      <c r="H27" s="39">
        <v>400000</v>
      </c>
      <c r="I27" s="39"/>
      <c r="J27" s="6"/>
      <c r="M27" s="18"/>
    </row>
    <row r="28" spans="1:13" x14ac:dyDescent="0.25">
      <c r="A28" s="4">
        <v>42633</v>
      </c>
      <c r="B28" s="3">
        <v>160097527</v>
      </c>
      <c r="C28" s="26">
        <v>117</v>
      </c>
      <c r="D28" s="6">
        <v>11257313</v>
      </c>
      <c r="E28" s="7"/>
      <c r="F28" s="3"/>
      <c r="G28" s="6"/>
      <c r="H28" s="39"/>
      <c r="I28" s="39"/>
      <c r="J28" s="6"/>
      <c r="L28" s="18"/>
      <c r="M28" s="18"/>
    </row>
    <row r="29" spans="1:13" s="233" customFormat="1" x14ac:dyDescent="0.25">
      <c r="A29" s="235">
        <v>42668</v>
      </c>
      <c r="B29" s="234"/>
      <c r="C29" s="26"/>
      <c r="D29" s="236"/>
      <c r="E29" s="237">
        <v>160027221</v>
      </c>
      <c r="F29" s="234">
        <v>128</v>
      </c>
      <c r="G29" s="236">
        <v>13304988</v>
      </c>
      <c r="H29" s="239"/>
      <c r="I29" s="239"/>
      <c r="J29" s="236"/>
      <c r="L29" s="238"/>
      <c r="M29" s="238"/>
    </row>
    <row r="30" spans="1:13" s="233" customFormat="1" x14ac:dyDescent="0.25">
      <c r="A30" s="235"/>
      <c r="B30" s="234"/>
      <c r="C30" s="26"/>
      <c r="D30" s="236"/>
      <c r="E30" s="237">
        <v>160027223</v>
      </c>
      <c r="F30" s="234">
        <v>78</v>
      </c>
      <c r="G30" s="236">
        <v>6752900</v>
      </c>
      <c r="H30" s="239"/>
      <c r="I30" s="239"/>
      <c r="J30" s="236"/>
      <c r="L30" s="238"/>
      <c r="M30" s="238"/>
    </row>
    <row r="31" spans="1:13" s="233" customFormat="1" x14ac:dyDescent="0.25">
      <c r="A31" s="235"/>
      <c r="B31" s="234"/>
      <c r="C31" s="26"/>
      <c r="D31" s="236"/>
      <c r="E31" s="237">
        <v>160027224</v>
      </c>
      <c r="F31" s="234">
        <v>48</v>
      </c>
      <c r="G31" s="236">
        <v>5914738</v>
      </c>
      <c r="H31" s="239"/>
      <c r="I31" s="239"/>
      <c r="J31" s="236"/>
      <c r="L31" s="238"/>
      <c r="M31" s="238"/>
    </row>
    <row r="32" spans="1:13" s="233" customFormat="1" x14ac:dyDescent="0.25">
      <c r="A32" s="235"/>
      <c r="B32" s="234"/>
      <c r="C32" s="26"/>
      <c r="D32" s="236"/>
      <c r="E32" s="237">
        <v>160027226</v>
      </c>
      <c r="F32" s="234">
        <v>63</v>
      </c>
      <c r="G32" s="236">
        <v>6729713</v>
      </c>
      <c r="H32" s="239"/>
      <c r="I32" s="239"/>
      <c r="J32" s="236"/>
      <c r="L32" s="238"/>
      <c r="M32" s="238"/>
    </row>
    <row r="33" spans="1:13" s="233" customFormat="1" x14ac:dyDescent="0.25">
      <c r="A33" s="235"/>
      <c r="B33" s="234"/>
      <c r="C33" s="26"/>
      <c r="D33" s="236"/>
      <c r="E33" s="237">
        <v>160027233</v>
      </c>
      <c r="F33" s="234">
        <v>32</v>
      </c>
      <c r="G33" s="236">
        <v>4251188</v>
      </c>
      <c r="H33" s="239"/>
      <c r="I33" s="239"/>
      <c r="J33" s="236"/>
      <c r="L33" s="238"/>
      <c r="M33" s="238"/>
    </row>
    <row r="34" spans="1:13" s="233" customFormat="1" x14ac:dyDescent="0.25">
      <c r="A34" s="235"/>
      <c r="B34" s="234"/>
      <c r="C34" s="26"/>
      <c r="D34" s="236"/>
      <c r="E34" s="237">
        <v>160027234</v>
      </c>
      <c r="F34" s="234">
        <v>21</v>
      </c>
      <c r="G34" s="236">
        <v>3044300</v>
      </c>
      <c r="H34" s="239"/>
      <c r="I34" s="239"/>
      <c r="J34" s="236"/>
      <c r="L34" s="238"/>
      <c r="M34" s="238"/>
    </row>
    <row r="35" spans="1:13" s="233" customFormat="1" x14ac:dyDescent="0.25">
      <c r="A35" s="235"/>
      <c r="B35" s="234"/>
      <c r="C35" s="26"/>
      <c r="D35" s="236"/>
      <c r="E35" s="237">
        <v>160027235</v>
      </c>
      <c r="F35" s="234">
        <v>29</v>
      </c>
      <c r="G35" s="236">
        <v>3418188</v>
      </c>
      <c r="H35" s="239"/>
      <c r="I35" s="239"/>
      <c r="J35" s="236"/>
      <c r="L35" s="238"/>
      <c r="M35" s="238"/>
    </row>
    <row r="36" spans="1:13" s="233" customFormat="1" x14ac:dyDescent="0.25">
      <c r="A36" s="235"/>
      <c r="B36" s="234"/>
      <c r="C36" s="26"/>
      <c r="D36" s="236"/>
      <c r="E36" s="237">
        <v>160027236</v>
      </c>
      <c r="F36" s="234">
        <v>29</v>
      </c>
      <c r="G36" s="236">
        <v>5693450</v>
      </c>
      <c r="H36" s="239"/>
      <c r="I36" s="239"/>
      <c r="J36" s="236"/>
      <c r="L36" s="238"/>
      <c r="M36" s="238"/>
    </row>
    <row r="37" spans="1:13" s="233" customFormat="1" x14ac:dyDescent="0.25">
      <c r="A37" s="235"/>
      <c r="B37" s="234"/>
      <c r="C37" s="26"/>
      <c r="D37" s="236"/>
      <c r="E37" s="237">
        <v>160027237</v>
      </c>
      <c r="F37" s="234">
        <v>39</v>
      </c>
      <c r="G37" s="236">
        <v>5001413</v>
      </c>
      <c r="H37" s="239"/>
      <c r="I37" s="239"/>
      <c r="J37" s="236"/>
      <c r="L37" s="238"/>
      <c r="M37" s="238"/>
    </row>
    <row r="38" spans="1:13" s="233" customFormat="1" x14ac:dyDescent="0.25">
      <c r="A38" s="235"/>
      <c r="B38" s="234"/>
      <c r="C38" s="26"/>
      <c r="D38" s="236"/>
      <c r="E38" s="237"/>
      <c r="F38" s="234"/>
      <c r="G38" s="236"/>
      <c r="H38" s="239"/>
      <c r="I38" s="239"/>
      <c r="J38" s="236"/>
      <c r="L38" s="238"/>
      <c r="M38" s="238"/>
    </row>
    <row r="39" spans="1:13" s="233" customFormat="1" x14ac:dyDescent="0.25">
      <c r="A39" s="235"/>
      <c r="B39" s="234"/>
      <c r="C39" s="26"/>
      <c r="D39" s="236"/>
      <c r="E39" s="237"/>
      <c r="F39" s="234"/>
      <c r="G39" s="236"/>
      <c r="H39" s="239"/>
      <c r="I39" s="239"/>
      <c r="J39" s="236"/>
      <c r="L39" s="238"/>
      <c r="M39" s="238"/>
    </row>
    <row r="40" spans="1:13" s="233" customFormat="1" x14ac:dyDescent="0.25">
      <c r="A40" s="235"/>
      <c r="B40" s="234"/>
      <c r="C40" s="26"/>
      <c r="D40" s="236"/>
      <c r="E40" s="237"/>
      <c r="F40" s="234"/>
      <c r="G40" s="236"/>
      <c r="H40" s="239"/>
      <c r="I40" s="239"/>
      <c r="J40" s="236"/>
      <c r="L40" s="238"/>
      <c r="M40" s="238"/>
    </row>
    <row r="41" spans="1:13" s="233" customFormat="1" x14ac:dyDescent="0.25">
      <c r="A41" s="235"/>
      <c r="B41" s="234"/>
      <c r="C41" s="26"/>
      <c r="D41" s="236"/>
      <c r="E41" s="237"/>
      <c r="F41" s="234"/>
      <c r="G41" s="236"/>
      <c r="H41" s="239"/>
      <c r="I41" s="239"/>
      <c r="J41" s="236"/>
      <c r="L41" s="238"/>
      <c r="M41" s="238"/>
    </row>
    <row r="42" spans="1:13" s="233" customFormat="1" x14ac:dyDescent="0.25">
      <c r="A42" s="235"/>
      <c r="B42" s="234"/>
      <c r="C42" s="26"/>
      <c r="D42" s="236"/>
      <c r="E42" s="237"/>
      <c r="F42" s="234"/>
      <c r="G42" s="236"/>
      <c r="H42" s="239"/>
      <c r="I42" s="239"/>
      <c r="J42" s="236"/>
      <c r="L42" s="238"/>
      <c r="M42" s="238"/>
    </row>
    <row r="43" spans="1:13" s="233" customFormat="1" x14ac:dyDescent="0.25">
      <c r="A43" s="235"/>
      <c r="B43" s="234"/>
      <c r="C43" s="26"/>
      <c r="D43" s="236"/>
      <c r="E43" s="237"/>
      <c r="F43" s="234"/>
      <c r="G43" s="236"/>
      <c r="H43" s="239"/>
      <c r="I43" s="239"/>
      <c r="J43" s="236"/>
      <c r="L43" s="238"/>
      <c r="M43" s="238"/>
    </row>
    <row r="44" spans="1:13" s="233" customFormat="1" x14ac:dyDescent="0.25">
      <c r="A44" s="235"/>
      <c r="B44" s="234"/>
      <c r="C44" s="26"/>
      <c r="D44" s="236"/>
      <c r="E44" s="237"/>
      <c r="F44" s="234"/>
      <c r="G44" s="236"/>
      <c r="H44" s="239"/>
      <c r="I44" s="239"/>
      <c r="J44" s="236"/>
      <c r="L44" s="238"/>
      <c r="M44" s="238"/>
    </row>
    <row r="45" spans="1:13" s="233" customFormat="1" x14ac:dyDescent="0.25">
      <c r="A45" s="235"/>
      <c r="B45" s="234"/>
      <c r="C45" s="26"/>
      <c r="D45" s="236"/>
      <c r="E45" s="237"/>
      <c r="F45" s="234"/>
      <c r="G45" s="236"/>
      <c r="H45" s="239"/>
      <c r="I45" s="239"/>
      <c r="J45" s="236"/>
      <c r="L45" s="238"/>
      <c r="M45" s="238"/>
    </row>
    <row r="46" spans="1:13" s="233" customFormat="1" x14ac:dyDescent="0.25">
      <c r="A46" s="235"/>
      <c r="B46" s="234"/>
      <c r="C46" s="26"/>
      <c r="D46" s="236"/>
      <c r="E46" s="237"/>
      <c r="F46" s="234"/>
      <c r="G46" s="236"/>
      <c r="H46" s="239"/>
      <c r="I46" s="239"/>
      <c r="J46" s="236"/>
      <c r="L46" s="238"/>
      <c r="M46" s="238"/>
    </row>
    <row r="47" spans="1:13" s="233" customFormat="1" x14ac:dyDescent="0.25">
      <c r="A47" s="235"/>
      <c r="B47" s="234"/>
      <c r="C47" s="26"/>
      <c r="D47" s="236"/>
      <c r="E47" s="237"/>
      <c r="F47" s="234"/>
      <c r="G47" s="236"/>
      <c r="H47" s="239"/>
      <c r="I47" s="239"/>
      <c r="J47" s="236"/>
      <c r="L47" s="238"/>
      <c r="M47" s="238"/>
    </row>
    <row r="48" spans="1:13" s="233" customFormat="1" x14ac:dyDescent="0.25">
      <c r="A48" s="235"/>
      <c r="B48" s="234"/>
      <c r="C48" s="26"/>
      <c r="D48" s="236"/>
      <c r="E48" s="237"/>
      <c r="F48" s="234"/>
      <c r="G48" s="236"/>
      <c r="H48" s="239"/>
      <c r="I48" s="239"/>
      <c r="J48" s="236"/>
      <c r="L48" s="238"/>
      <c r="M48" s="238"/>
    </row>
    <row r="49" spans="1:12" x14ac:dyDescent="0.25">
      <c r="A49" s="4"/>
      <c r="B49" s="3"/>
      <c r="C49" s="26"/>
      <c r="D49" s="6"/>
      <c r="E49" s="7"/>
      <c r="F49" s="3"/>
      <c r="G49" s="6"/>
      <c r="H49" s="39"/>
      <c r="I49" s="39"/>
      <c r="J49" s="6"/>
      <c r="L49" s="18"/>
    </row>
    <row r="50" spans="1:12" x14ac:dyDescent="0.25">
      <c r="A50" s="4"/>
      <c r="B50" s="3"/>
      <c r="C50" s="26"/>
      <c r="D50" s="6"/>
      <c r="E50" s="7"/>
      <c r="F50" s="3"/>
      <c r="G50" s="6"/>
      <c r="H50" s="39"/>
      <c r="I50" s="39"/>
      <c r="J50" s="6"/>
    </row>
    <row r="51" spans="1:12" x14ac:dyDescent="0.25">
      <c r="A51" s="4"/>
      <c r="B51" s="8" t="s">
        <v>11</v>
      </c>
      <c r="C51" s="27">
        <f>SUM(C7:C50)</f>
        <v>2623</v>
      </c>
      <c r="D51" s="9"/>
      <c r="E51" s="8" t="s">
        <v>11</v>
      </c>
      <c r="F51" s="8">
        <f>SUM(F7:F50)</f>
        <v>467</v>
      </c>
      <c r="G51" s="5"/>
      <c r="H51" s="40"/>
      <c r="I51" s="40"/>
      <c r="J51" s="5"/>
    </row>
    <row r="52" spans="1:12" x14ac:dyDescent="0.25">
      <c r="A52" s="4"/>
      <c r="B52" s="8"/>
      <c r="C52" s="27"/>
      <c r="D52" s="9"/>
      <c r="E52" s="8"/>
      <c r="F52" s="8"/>
      <c r="G52" s="32"/>
      <c r="H52" s="52"/>
      <c r="I52" s="40"/>
      <c r="J52" s="5"/>
    </row>
    <row r="53" spans="1:12" x14ac:dyDescent="0.25">
      <c r="A53" s="10"/>
      <c r="B53" s="11"/>
      <c r="C53" s="26"/>
      <c r="D53" s="6"/>
      <c r="E53" s="8"/>
      <c r="F53" s="3"/>
      <c r="G53" s="420" t="s">
        <v>12</v>
      </c>
      <c r="H53" s="420"/>
      <c r="I53" s="39"/>
      <c r="J53" s="13">
        <f>SUM(D7:D50)</f>
        <v>262556968</v>
      </c>
    </row>
    <row r="54" spans="1:12" x14ac:dyDescent="0.25">
      <c r="A54" s="4"/>
      <c r="B54" s="3"/>
      <c r="C54" s="26"/>
      <c r="D54" s="6"/>
      <c r="E54" s="7"/>
      <c r="F54" s="3"/>
      <c r="G54" s="420" t="s">
        <v>13</v>
      </c>
      <c r="H54" s="420"/>
      <c r="I54" s="39"/>
      <c r="J54" s="13">
        <f>SUM(G7:G50)</f>
        <v>54110878</v>
      </c>
    </row>
    <row r="55" spans="1:12" x14ac:dyDescent="0.25">
      <c r="A55" s="14"/>
      <c r="B55" s="7"/>
      <c r="C55" s="26"/>
      <c r="D55" s="6"/>
      <c r="E55" s="7"/>
      <c r="F55" s="3"/>
      <c r="G55" s="420" t="s">
        <v>14</v>
      </c>
      <c r="H55" s="420"/>
      <c r="I55" s="41"/>
      <c r="J55" s="15">
        <f>J53-J54</f>
        <v>208446090</v>
      </c>
    </row>
    <row r="56" spans="1:12" x14ac:dyDescent="0.25">
      <c r="A56" s="4"/>
      <c r="B56" s="16"/>
      <c r="C56" s="26"/>
      <c r="D56" s="17"/>
      <c r="E56" s="7"/>
      <c r="F56" s="3"/>
      <c r="G56" s="420" t="s">
        <v>15</v>
      </c>
      <c r="H56" s="420"/>
      <c r="I56" s="39"/>
      <c r="J56" s="13">
        <f>SUM(H7:H51)</f>
        <v>1150000</v>
      </c>
    </row>
    <row r="57" spans="1:12" x14ac:dyDescent="0.25">
      <c r="A57" s="4"/>
      <c r="B57" s="16"/>
      <c r="C57" s="26"/>
      <c r="D57" s="17"/>
      <c r="E57" s="7"/>
      <c r="F57" s="3"/>
      <c r="G57" s="420" t="s">
        <v>16</v>
      </c>
      <c r="H57" s="420"/>
      <c r="I57" s="39"/>
      <c r="J57" s="13">
        <f>J55+J56</f>
        <v>209596090</v>
      </c>
    </row>
    <row r="58" spans="1:12" x14ac:dyDescent="0.25">
      <c r="A58" s="4"/>
      <c r="B58" s="16"/>
      <c r="C58" s="26"/>
      <c r="D58" s="17"/>
      <c r="E58" s="7"/>
      <c r="F58" s="3"/>
      <c r="G58" s="420" t="s">
        <v>5</v>
      </c>
      <c r="H58" s="420"/>
      <c r="I58" s="39"/>
      <c r="J58" s="13">
        <f>SUM(I7:I51)</f>
        <v>244403292</v>
      </c>
    </row>
    <row r="59" spans="1:12" x14ac:dyDescent="0.25">
      <c r="A59" s="4"/>
      <c r="B59" s="16"/>
      <c r="C59" s="26"/>
      <c r="D59" s="17"/>
      <c r="E59" s="7"/>
      <c r="F59" s="3"/>
      <c r="G59" s="420" t="s">
        <v>31</v>
      </c>
      <c r="H59" s="420"/>
      <c r="I59" s="40" t="str">
        <f>IF(J59&gt;0,"SALDO",IF(J59&lt;0,"PIUTANG",IF(J59=0,"LUNAS")))</f>
        <v>SALDO</v>
      </c>
      <c r="J59" s="13">
        <f>J58-J57</f>
        <v>34807202</v>
      </c>
    </row>
  </sheetData>
  <mergeCells count="25">
    <mergeCell ref="J9:J10"/>
    <mergeCell ref="J11:J12"/>
    <mergeCell ref="G59:H59"/>
    <mergeCell ref="G53:H53"/>
    <mergeCell ref="G54:H54"/>
    <mergeCell ref="G55:H55"/>
    <mergeCell ref="G56:H56"/>
    <mergeCell ref="G57:H57"/>
    <mergeCell ref="G58:H58"/>
    <mergeCell ref="J13:J14"/>
    <mergeCell ref="J15:J16"/>
    <mergeCell ref="J17:J18"/>
    <mergeCell ref="J19:J20"/>
    <mergeCell ref="J21:J22"/>
    <mergeCell ref="J23:J24"/>
    <mergeCell ref="J25:J26"/>
    <mergeCell ref="J7:J8"/>
    <mergeCell ref="F1:H1"/>
    <mergeCell ref="F2:H2"/>
    <mergeCell ref="A4:J4"/>
    <mergeCell ref="A5:A6"/>
    <mergeCell ref="B5:G5"/>
    <mergeCell ref="H5:H6"/>
    <mergeCell ref="I5:I6"/>
    <mergeCell ref="J5:J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A1:M59"/>
  <sheetViews>
    <sheetView workbookViewId="0">
      <pane ySplit="7" topLeftCell="A41" activePane="bottomLeft" state="frozen"/>
      <selection pane="bottomLeft" activeCell="N55" sqref="N55"/>
    </sheetView>
  </sheetViews>
  <sheetFormatPr defaultRowHeight="15" x14ac:dyDescent="0.25"/>
  <cols>
    <col min="1" max="1" width="9.28515625" customWidth="1"/>
    <col min="2" max="2" width="11.85546875" bestFit="1" customWidth="1"/>
    <col min="3" max="3" width="5.7109375" style="198" customWidth="1"/>
    <col min="4" max="4" width="11.28515625" customWidth="1"/>
    <col min="5" max="5" width="10.28515625" customWidth="1"/>
    <col min="6" max="6" width="5.7109375" style="199" bestFit="1" customWidth="1"/>
    <col min="7" max="7" width="11.140625" customWidth="1"/>
    <col min="8" max="8" width="11.7109375" style="37" customWidth="1"/>
    <col min="9" max="9" width="15.28515625" style="37" customWidth="1"/>
    <col min="10" max="10" width="22.7109375" customWidth="1"/>
    <col min="12" max="13" width="10.5703125" bestFit="1" customWidth="1"/>
  </cols>
  <sheetData>
    <row r="1" spans="1:12" x14ac:dyDescent="0.25">
      <c r="A1" s="20" t="s">
        <v>0</v>
      </c>
      <c r="B1" s="20"/>
      <c r="C1" s="197" t="s">
        <v>83</v>
      </c>
      <c r="D1" s="20"/>
      <c r="E1" s="20"/>
      <c r="F1" s="414" t="s">
        <v>22</v>
      </c>
      <c r="G1" s="414"/>
      <c r="H1" s="414"/>
      <c r="I1" s="38" t="s">
        <v>75</v>
      </c>
      <c r="J1" s="20"/>
    </row>
    <row r="2" spans="1:12" x14ac:dyDescent="0.25">
      <c r="A2" s="20" t="s">
        <v>1</v>
      </c>
      <c r="B2" s="20"/>
      <c r="C2" s="197" t="s">
        <v>84</v>
      </c>
      <c r="D2" s="20"/>
      <c r="E2" s="20"/>
      <c r="F2" s="414" t="s">
        <v>21</v>
      </c>
      <c r="G2" s="414"/>
      <c r="H2" s="414"/>
      <c r="I2" s="38">
        <f>J59*-1</f>
        <v>61</v>
      </c>
      <c r="J2" s="20"/>
      <c r="L2" s="238"/>
    </row>
    <row r="3" spans="1:12" s="233" customFormat="1" x14ac:dyDescent="0.25">
      <c r="A3" s="218" t="s">
        <v>114</v>
      </c>
      <c r="B3" s="218"/>
      <c r="C3" s="197" t="s">
        <v>132</v>
      </c>
      <c r="D3" s="218"/>
      <c r="E3" s="218"/>
      <c r="F3" s="265"/>
      <c r="G3" s="265"/>
      <c r="H3" s="265"/>
      <c r="I3" s="220"/>
      <c r="J3" s="218"/>
      <c r="L3" s="238"/>
    </row>
    <row r="4" spans="1:12" x14ac:dyDescent="0.25">
      <c r="L4" s="238"/>
    </row>
    <row r="5" spans="1:12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  <c r="L5" s="238"/>
    </row>
    <row r="6" spans="1:12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55" t="s">
        <v>4</v>
      </c>
      <c r="I6" s="457" t="s">
        <v>5</v>
      </c>
      <c r="J6" s="429" t="s">
        <v>6</v>
      </c>
      <c r="L6" s="238"/>
    </row>
    <row r="7" spans="1:12" x14ac:dyDescent="0.25">
      <c r="A7" s="451"/>
      <c r="B7" s="177" t="s">
        <v>7</v>
      </c>
      <c r="C7" s="195" t="s">
        <v>8</v>
      </c>
      <c r="D7" s="178" t="s">
        <v>9</v>
      </c>
      <c r="E7" s="177" t="s">
        <v>10</v>
      </c>
      <c r="F7" s="193" t="s">
        <v>8</v>
      </c>
      <c r="G7" s="178" t="s">
        <v>9</v>
      </c>
      <c r="H7" s="456"/>
      <c r="I7" s="458"/>
      <c r="J7" s="430"/>
      <c r="L7" s="238"/>
    </row>
    <row r="8" spans="1:12" x14ac:dyDescent="0.25">
      <c r="A8" s="43">
        <v>42619</v>
      </c>
      <c r="B8" s="46">
        <v>160096124</v>
      </c>
      <c r="C8" s="96">
        <v>34</v>
      </c>
      <c r="D8" s="50">
        <v>3400775</v>
      </c>
      <c r="E8" s="46">
        <v>160026037</v>
      </c>
      <c r="F8" s="47">
        <v>5</v>
      </c>
      <c r="G8" s="47">
        <v>409413</v>
      </c>
      <c r="H8" s="49"/>
      <c r="I8" s="49">
        <v>1500000</v>
      </c>
      <c r="J8" s="183" t="s">
        <v>85</v>
      </c>
    </row>
    <row r="9" spans="1:12" x14ac:dyDescent="0.25">
      <c r="A9" s="43"/>
      <c r="B9" s="46"/>
      <c r="C9" s="96"/>
      <c r="D9" s="50"/>
      <c r="E9" s="46"/>
      <c r="F9" s="47"/>
      <c r="G9" s="47"/>
      <c r="H9" s="49"/>
      <c r="I9" s="49">
        <v>1491400</v>
      </c>
      <c r="J9" s="183" t="s">
        <v>81</v>
      </c>
    </row>
    <row r="10" spans="1:12" x14ac:dyDescent="0.25">
      <c r="A10" s="43">
        <v>42629</v>
      </c>
      <c r="B10" s="46">
        <v>160097095</v>
      </c>
      <c r="C10" s="96">
        <v>20</v>
      </c>
      <c r="D10" s="50">
        <v>2168950</v>
      </c>
      <c r="E10" s="46">
        <v>160026272</v>
      </c>
      <c r="F10" s="50">
        <v>3</v>
      </c>
      <c r="G10" s="50">
        <v>267925</v>
      </c>
      <c r="H10" s="49"/>
      <c r="I10" s="49">
        <v>1000000</v>
      </c>
      <c r="J10" s="183" t="s">
        <v>81</v>
      </c>
    </row>
    <row r="11" spans="1:12" x14ac:dyDescent="0.25">
      <c r="A11" s="43">
        <v>42632</v>
      </c>
      <c r="B11" s="89">
        <v>160097364</v>
      </c>
      <c r="C11" s="208">
        <v>6</v>
      </c>
      <c r="D11" s="90">
        <v>559825</v>
      </c>
      <c r="E11" s="46">
        <v>160026369</v>
      </c>
      <c r="F11" s="50">
        <v>2</v>
      </c>
      <c r="G11" s="50">
        <v>333988</v>
      </c>
      <c r="H11" s="49"/>
      <c r="I11" s="49">
        <v>225900</v>
      </c>
      <c r="J11" s="183" t="s">
        <v>81</v>
      </c>
    </row>
    <row r="12" spans="1:12" x14ac:dyDescent="0.25">
      <c r="A12" s="43">
        <v>42634</v>
      </c>
      <c r="B12" s="46">
        <v>160097571</v>
      </c>
      <c r="C12" s="96">
        <v>7</v>
      </c>
      <c r="D12" s="50">
        <v>602000</v>
      </c>
      <c r="E12" s="46">
        <v>160026407</v>
      </c>
      <c r="F12" s="47">
        <v>1</v>
      </c>
      <c r="G12" s="47">
        <v>105963</v>
      </c>
      <c r="H12" s="49"/>
      <c r="I12" s="49">
        <v>795000</v>
      </c>
      <c r="J12" s="183" t="s">
        <v>81</v>
      </c>
    </row>
    <row r="13" spans="1:12" x14ac:dyDescent="0.25">
      <c r="A13" s="43">
        <v>42639</v>
      </c>
      <c r="B13" s="46">
        <v>160098027</v>
      </c>
      <c r="C13" s="96">
        <v>11</v>
      </c>
      <c r="D13" s="50">
        <v>1113613</v>
      </c>
      <c r="E13" s="46">
        <v>160026532</v>
      </c>
      <c r="F13" s="87">
        <v>6</v>
      </c>
      <c r="G13" s="47">
        <v>500025</v>
      </c>
      <c r="H13" s="49"/>
      <c r="I13" s="49">
        <v>602000</v>
      </c>
      <c r="J13" s="183" t="s">
        <v>94</v>
      </c>
    </row>
    <row r="14" spans="1:12" x14ac:dyDescent="0.25">
      <c r="A14" s="43">
        <v>42643</v>
      </c>
      <c r="B14" s="46"/>
      <c r="C14" s="96"/>
      <c r="D14" s="50"/>
      <c r="E14" s="46">
        <v>160026639</v>
      </c>
      <c r="F14" s="87">
        <v>1</v>
      </c>
      <c r="G14" s="47">
        <v>84000</v>
      </c>
      <c r="H14" s="49"/>
      <c r="I14" s="49">
        <v>529549</v>
      </c>
      <c r="J14" s="183" t="s">
        <v>94</v>
      </c>
    </row>
    <row r="15" spans="1:12" x14ac:dyDescent="0.25">
      <c r="A15" s="43">
        <v>42643</v>
      </c>
      <c r="B15" s="46">
        <v>160098484</v>
      </c>
      <c r="C15" s="96">
        <v>14</v>
      </c>
      <c r="D15" s="50">
        <v>1449875</v>
      </c>
      <c r="E15" s="46"/>
      <c r="F15" s="87"/>
      <c r="G15" s="50"/>
      <c r="H15" s="49"/>
      <c r="I15" s="49">
        <v>1450000</v>
      </c>
      <c r="J15" s="183" t="s">
        <v>81</v>
      </c>
    </row>
    <row r="16" spans="1:12" x14ac:dyDescent="0.25">
      <c r="A16" s="43">
        <v>42644</v>
      </c>
      <c r="B16" s="46">
        <v>160098578</v>
      </c>
      <c r="C16" s="96">
        <v>7</v>
      </c>
      <c r="D16" s="50">
        <v>828975</v>
      </c>
      <c r="E16" s="46">
        <v>160026658</v>
      </c>
      <c r="F16" s="87">
        <v>4</v>
      </c>
      <c r="G16" s="50">
        <v>464975</v>
      </c>
      <c r="H16" s="49"/>
      <c r="I16" s="49">
        <v>246362</v>
      </c>
      <c r="J16" s="183" t="s">
        <v>94</v>
      </c>
    </row>
    <row r="17" spans="1:13" x14ac:dyDescent="0.25">
      <c r="A17" s="241">
        <v>42649</v>
      </c>
      <c r="B17" s="242">
        <v>160099178</v>
      </c>
      <c r="C17" s="96">
        <v>17</v>
      </c>
      <c r="D17" s="246">
        <v>1881338</v>
      </c>
      <c r="E17" s="242">
        <v>160026407</v>
      </c>
      <c r="F17" s="87">
        <v>1</v>
      </c>
      <c r="G17" s="246">
        <v>117513</v>
      </c>
      <c r="H17" s="245"/>
      <c r="I17" s="245">
        <v>1000000</v>
      </c>
      <c r="J17" s="183" t="s">
        <v>81</v>
      </c>
    </row>
    <row r="18" spans="1:13" x14ac:dyDescent="0.25">
      <c r="A18" s="241">
        <v>42653</v>
      </c>
      <c r="B18" s="242">
        <v>160099666</v>
      </c>
      <c r="C18" s="96">
        <v>5</v>
      </c>
      <c r="D18" s="246">
        <v>421050</v>
      </c>
      <c r="E18" s="242">
        <v>160026879</v>
      </c>
      <c r="F18" s="87">
        <v>3</v>
      </c>
      <c r="G18" s="246">
        <v>205450</v>
      </c>
      <c r="H18" s="245"/>
      <c r="I18" s="245">
        <v>600000</v>
      </c>
      <c r="J18" s="183" t="s">
        <v>81</v>
      </c>
    </row>
    <row r="19" spans="1:13" x14ac:dyDescent="0.25">
      <c r="A19" s="241">
        <v>42655</v>
      </c>
      <c r="B19" s="242">
        <v>160098979</v>
      </c>
      <c r="C19" s="96">
        <v>4</v>
      </c>
      <c r="D19" s="246">
        <v>395238</v>
      </c>
      <c r="E19" s="242">
        <v>160026918</v>
      </c>
      <c r="F19" s="87">
        <v>1</v>
      </c>
      <c r="G19" s="246">
        <v>116025</v>
      </c>
      <c r="H19" s="245"/>
      <c r="I19" s="245">
        <v>497000</v>
      </c>
      <c r="J19" s="183" t="s">
        <v>81</v>
      </c>
    </row>
    <row r="20" spans="1:13" x14ac:dyDescent="0.25">
      <c r="A20" s="241">
        <v>42658</v>
      </c>
      <c r="B20" s="242">
        <v>160100236</v>
      </c>
      <c r="C20" s="96">
        <v>10</v>
      </c>
      <c r="D20" s="246">
        <v>1018588</v>
      </c>
      <c r="E20" s="242">
        <v>160026982</v>
      </c>
      <c r="F20" s="87">
        <v>2</v>
      </c>
      <c r="G20" s="246">
        <v>302925</v>
      </c>
      <c r="H20" s="245"/>
      <c r="I20" s="245">
        <v>599638</v>
      </c>
      <c r="J20" s="183" t="s">
        <v>94</v>
      </c>
    </row>
    <row r="21" spans="1:13" x14ac:dyDescent="0.25">
      <c r="A21" s="241">
        <v>42670</v>
      </c>
      <c r="B21" s="242">
        <v>160101392</v>
      </c>
      <c r="C21" s="96">
        <v>18</v>
      </c>
      <c r="D21" s="246">
        <v>1811688</v>
      </c>
      <c r="E21" s="242">
        <v>160027254</v>
      </c>
      <c r="F21" s="87">
        <v>4</v>
      </c>
      <c r="G21" s="246">
        <v>530250</v>
      </c>
      <c r="H21" s="245"/>
      <c r="I21" s="245">
        <v>1000000</v>
      </c>
      <c r="J21" s="183" t="s">
        <v>81</v>
      </c>
    </row>
    <row r="22" spans="1:13" x14ac:dyDescent="0.25">
      <c r="A22" s="241">
        <v>42672</v>
      </c>
      <c r="B22" s="242">
        <v>160101564</v>
      </c>
      <c r="C22" s="96">
        <v>9</v>
      </c>
      <c r="D22" s="246">
        <v>917700</v>
      </c>
      <c r="E22" s="242">
        <v>160027301</v>
      </c>
      <c r="F22" s="87">
        <v>5</v>
      </c>
      <c r="G22" s="246">
        <v>494813</v>
      </c>
      <c r="H22" s="245"/>
      <c r="I22" s="245">
        <v>1099501</v>
      </c>
      <c r="J22" s="183" t="s">
        <v>94</v>
      </c>
    </row>
    <row r="23" spans="1:13" x14ac:dyDescent="0.25">
      <c r="A23" s="241">
        <v>42679</v>
      </c>
      <c r="B23" s="242">
        <v>160102300</v>
      </c>
      <c r="C23" s="96">
        <v>19</v>
      </c>
      <c r="D23" s="246">
        <v>1891225</v>
      </c>
      <c r="E23" s="242">
        <v>160027470</v>
      </c>
      <c r="F23" s="87">
        <v>2</v>
      </c>
      <c r="G23" s="246">
        <v>195563</v>
      </c>
      <c r="H23" s="245"/>
      <c r="I23" s="245">
        <v>1000000</v>
      </c>
      <c r="J23" s="183" t="s">
        <v>85</v>
      </c>
    </row>
    <row r="24" spans="1:13" x14ac:dyDescent="0.25">
      <c r="A24" s="241">
        <v>42689</v>
      </c>
      <c r="B24" s="242">
        <v>160103377</v>
      </c>
      <c r="C24" s="96">
        <v>17</v>
      </c>
      <c r="D24" s="246">
        <v>1790688</v>
      </c>
      <c r="E24" s="242">
        <v>160027740</v>
      </c>
      <c r="F24" s="87">
        <v>4</v>
      </c>
      <c r="G24" s="246">
        <v>281838</v>
      </c>
      <c r="H24" s="245"/>
      <c r="I24" s="245"/>
      <c r="J24" s="183"/>
    </row>
    <row r="25" spans="1:13" x14ac:dyDescent="0.25">
      <c r="A25" s="241"/>
      <c r="B25" s="242"/>
      <c r="C25" s="96"/>
      <c r="D25" s="246"/>
      <c r="E25" s="242">
        <v>160027742</v>
      </c>
      <c r="F25" s="87">
        <v>1</v>
      </c>
      <c r="G25" s="246">
        <v>79538</v>
      </c>
      <c r="H25" s="245"/>
      <c r="I25" s="245">
        <v>1511500</v>
      </c>
      <c r="J25" s="183" t="s">
        <v>81</v>
      </c>
    </row>
    <row r="26" spans="1:13" x14ac:dyDescent="0.25">
      <c r="A26" s="241">
        <v>42699</v>
      </c>
      <c r="B26" s="242">
        <v>160104385</v>
      </c>
      <c r="C26" s="96">
        <v>14</v>
      </c>
      <c r="D26" s="246">
        <v>1624300</v>
      </c>
      <c r="E26" s="242">
        <v>160027973</v>
      </c>
      <c r="F26" s="87">
        <v>3</v>
      </c>
      <c r="G26" s="246">
        <v>412213</v>
      </c>
      <c r="H26" s="245"/>
      <c r="I26" s="245">
        <v>1624300</v>
      </c>
      <c r="J26" s="183" t="s">
        <v>97</v>
      </c>
    </row>
    <row r="27" spans="1:13" x14ac:dyDescent="0.25">
      <c r="A27" s="241"/>
      <c r="B27" s="242"/>
      <c r="C27" s="106"/>
      <c r="D27" s="246"/>
      <c r="E27" s="244"/>
      <c r="F27" s="243"/>
      <c r="G27" s="246"/>
      <c r="H27" s="245"/>
      <c r="I27" s="245">
        <v>494400</v>
      </c>
      <c r="J27" s="183" t="s">
        <v>81</v>
      </c>
    </row>
    <row r="28" spans="1:13" x14ac:dyDescent="0.25">
      <c r="A28" s="241">
        <v>42701</v>
      </c>
      <c r="B28" s="242">
        <v>160104621</v>
      </c>
      <c r="C28" s="106">
        <v>1</v>
      </c>
      <c r="D28" s="246">
        <v>112000</v>
      </c>
      <c r="E28" s="244">
        <v>160028041</v>
      </c>
      <c r="F28" s="243">
        <v>1</v>
      </c>
      <c r="G28" s="246">
        <v>112000</v>
      </c>
      <c r="H28" s="245"/>
      <c r="I28" s="245"/>
      <c r="J28" s="183"/>
    </row>
    <row r="29" spans="1:13" x14ac:dyDescent="0.25">
      <c r="A29" s="241">
        <v>42701</v>
      </c>
      <c r="B29" s="242">
        <v>160104628</v>
      </c>
      <c r="C29" s="106">
        <v>1</v>
      </c>
      <c r="D29" s="246">
        <v>119613</v>
      </c>
      <c r="E29" s="244"/>
      <c r="F29" s="243"/>
      <c r="G29" s="246"/>
      <c r="H29" s="245"/>
      <c r="I29" s="245"/>
      <c r="J29" s="246"/>
      <c r="M29" s="18"/>
    </row>
    <row r="30" spans="1:13" s="233" customFormat="1" x14ac:dyDescent="0.25">
      <c r="A30" s="241">
        <v>42709</v>
      </c>
      <c r="B30" s="242">
        <v>160105416</v>
      </c>
      <c r="C30" s="106">
        <v>13</v>
      </c>
      <c r="D30" s="246">
        <v>1387663</v>
      </c>
      <c r="E30" s="244">
        <v>160028223</v>
      </c>
      <c r="F30" s="243">
        <v>4</v>
      </c>
      <c r="G30" s="246">
        <v>627813</v>
      </c>
      <c r="H30" s="245"/>
      <c r="I30" s="245">
        <v>586324</v>
      </c>
      <c r="J30" s="246" t="s">
        <v>97</v>
      </c>
      <c r="M30" s="238"/>
    </row>
    <row r="31" spans="1:13" s="233" customFormat="1" x14ac:dyDescent="0.25">
      <c r="A31" s="241">
        <v>42709</v>
      </c>
      <c r="B31" s="242">
        <v>160105419</v>
      </c>
      <c r="C31" s="106">
        <v>2</v>
      </c>
      <c r="D31" s="246">
        <v>145163</v>
      </c>
      <c r="E31" s="244">
        <v>160028231</v>
      </c>
      <c r="F31" s="243">
        <v>3</v>
      </c>
      <c r="G31" s="246">
        <v>234063</v>
      </c>
      <c r="H31" s="245"/>
      <c r="I31" s="245"/>
      <c r="J31" s="246"/>
      <c r="M31" s="238"/>
    </row>
    <row r="32" spans="1:13" s="233" customFormat="1" x14ac:dyDescent="0.25">
      <c r="A32" s="241">
        <v>42714</v>
      </c>
      <c r="B32" s="242">
        <v>160105912</v>
      </c>
      <c r="C32" s="106">
        <v>1</v>
      </c>
      <c r="D32" s="246">
        <v>68600</v>
      </c>
      <c r="E32" s="244"/>
      <c r="F32" s="243"/>
      <c r="G32" s="246"/>
      <c r="H32" s="245"/>
      <c r="I32" s="245"/>
      <c r="J32" s="246"/>
      <c r="M32" s="238"/>
    </row>
    <row r="33" spans="1:13" s="233" customFormat="1" x14ac:dyDescent="0.25">
      <c r="A33" s="241">
        <v>42720</v>
      </c>
      <c r="B33" s="242">
        <v>160106576</v>
      </c>
      <c r="C33" s="106">
        <v>29</v>
      </c>
      <c r="D33" s="246">
        <v>3047975</v>
      </c>
      <c r="E33" s="244">
        <v>160028452</v>
      </c>
      <c r="F33" s="243">
        <v>1</v>
      </c>
      <c r="G33" s="246">
        <v>127138</v>
      </c>
      <c r="H33" s="245"/>
      <c r="I33" s="245">
        <v>1500000</v>
      </c>
      <c r="J33" s="246" t="s">
        <v>85</v>
      </c>
      <c r="M33" s="238"/>
    </row>
    <row r="34" spans="1:13" s="233" customFormat="1" x14ac:dyDescent="0.25">
      <c r="A34" s="241">
        <v>42723</v>
      </c>
      <c r="B34" s="242">
        <v>160106866</v>
      </c>
      <c r="C34" s="106">
        <v>2</v>
      </c>
      <c r="D34" s="246">
        <v>252000</v>
      </c>
      <c r="E34" s="244">
        <v>160028527</v>
      </c>
      <c r="F34" s="243">
        <v>4</v>
      </c>
      <c r="G34" s="246">
        <v>440650</v>
      </c>
      <c r="H34" s="245"/>
      <c r="I34" s="245"/>
      <c r="J34" s="246"/>
      <c r="M34" s="238"/>
    </row>
    <row r="35" spans="1:13" s="233" customFormat="1" x14ac:dyDescent="0.25">
      <c r="A35" s="241">
        <v>42729</v>
      </c>
      <c r="B35" s="242">
        <v>160107391</v>
      </c>
      <c r="C35" s="106">
        <v>36</v>
      </c>
      <c r="D35" s="246">
        <v>4268775</v>
      </c>
      <c r="E35" s="244">
        <v>160028642</v>
      </c>
      <c r="F35" s="243">
        <v>3</v>
      </c>
      <c r="G35" s="246">
        <v>336438</v>
      </c>
      <c r="H35" s="245"/>
      <c r="I35" s="245">
        <v>2000000</v>
      </c>
      <c r="J35" s="246" t="s">
        <v>85</v>
      </c>
      <c r="M35" s="238"/>
    </row>
    <row r="36" spans="1:13" x14ac:dyDescent="0.25">
      <c r="A36" s="241">
        <v>42744</v>
      </c>
      <c r="B36" s="242">
        <v>170108477</v>
      </c>
      <c r="C36" s="106">
        <v>23</v>
      </c>
      <c r="D36" s="246">
        <v>2635413</v>
      </c>
      <c r="E36" s="244">
        <v>170028880</v>
      </c>
      <c r="F36" s="243">
        <v>8</v>
      </c>
      <c r="G36" s="246">
        <v>1065138</v>
      </c>
      <c r="H36" s="245"/>
      <c r="I36" s="245">
        <v>3150000</v>
      </c>
      <c r="J36" s="246" t="s">
        <v>81</v>
      </c>
      <c r="L36" s="18"/>
      <c r="M36" s="18"/>
    </row>
    <row r="37" spans="1:13" x14ac:dyDescent="0.25">
      <c r="A37" s="241">
        <v>42751</v>
      </c>
      <c r="B37" s="242">
        <v>170109006</v>
      </c>
      <c r="C37" s="106">
        <v>18</v>
      </c>
      <c r="D37" s="246">
        <v>1726550</v>
      </c>
      <c r="E37" s="244">
        <v>170028996</v>
      </c>
      <c r="F37" s="243">
        <v>3</v>
      </c>
      <c r="G37" s="246">
        <v>391125</v>
      </c>
      <c r="H37" s="245"/>
      <c r="I37" s="245">
        <v>1400000</v>
      </c>
      <c r="J37" s="246" t="s">
        <v>81</v>
      </c>
      <c r="L37" s="18"/>
    </row>
    <row r="38" spans="1:13" s="233" customFormat="1" x14ac:dyDescent="0.25">
      <c r="A38" s="241">
        <v>42755</v>
      </c>
      <c r="B38" s="242">
        <v>170109365</v>
      </c>
      <c r="C38" s="106">
        <v>7</v>
      </c>
      <c r="D38" s="246">
        <v>729138</v>
      </c>
      <c r="E38" s="244">
        <v>170029077</v>
      </c>
      <c r="F38" s="243">
        <v>4</v>
      </c>
      <c r="G38" s="246">
        <v>460075</v>
      </c>
      <c r="H38" s="245"/>
      <c r="I38" s="245">
        <v>500000</v>
      </c>
      <c r="J38" s="246" t="s">
        <v>81</v>
      </c>
      <c r="L38" s="238"/>
    </row>
    <row r="39" spans="1:13" s="233" customFormat="1" x14ac:dyDescent="0.25">
      <c r="A39" s="241">
        <v>42760</v>
      </c>
      <c r="B39" s="242">
        <v>170109820</v>
      </c>
      <c r="C39" s="106">
        <v>74</v>
      </c>
      <c r="D39" s="246">
        <v>7239488</v>
      </c>
      <c r="E39" s="244">
        <v>170029180</v>
      </c>
      <c r="F39" s="243">
        <v>4</v>
      </c>
      <c r="G39" s="246">
        <v>543375</v>
      </c>
      <c r="H39" s="245"/>
      <c r="I39" s="245">
        <v>2000000</v>
      </c>
      <c r="J39" s="246" t="s">
        <v>81</v>
      </c>
      <c r="L39" s="238"/>
    </row>
    <row r="40" spans="1:13" s="233" customFormat="1" x14ac:dyDescent="0.25">
      <c r="A40" s="241">
        <v>42770</v>
      </c>
      <c r="B40" s="242">
        <v>170110975</v>
      </c>
      <c r="C40" s="106">
        <v>129</v>
      </c>
      <c r="D40" s="246">
        <v>13124825</v>
      </c>
      <c r="E40" s="244">
        <v>170029460</v>
      </c>
      <c r="F40" s="243">
        <v>19</v>
      </c>
      <c r="G40" s="246">
        <v>1933488</v>
      </c>
      <c r="H40" s="245"/>
      <c r="I40" s="245">
        <v>4031700</v>
      </c>
      <c r="J40" s="246" t="s">
        <v>76</v>
      </c>
      <c r="L40" s="238"/>
    </row>
    <row r="41" spans="1:13" s="233" customFormat="1" x14ac:dyDescent="0.25">
      <c r="A41" s="241">
        <v>42781</v>
      </c>
      <c r="B41" s="242">
        <v>170112494</v>
      </c>
      <c r="C41" s="106">
        <v>117</v>
      </c>
      <c r="D41" s="246">
        <v>12577950</v>
      </c>
      <c r="E41" s="244">
        <v>170029769</v>
      </c>
      <c r="F41" s="243">
        <v>33</v>
      </c>
      <c r="G41" s="246">
        <v>3674388</v>
      </c>
      <c r="H41" s="245"/>
      <c r="I41" s="245">
        <v>9450438</v>
      </c>
      <c r="J41" s="246" t="s">
        <v>97</v>
      </c>
      <c r="L41" s="238"/>
    </row>
    <row r="42" spans="1:13" s="233" customFormat="1" x14ac:dyDescent="0.25">
      <c r="A42" s="241">
        <v>42791</v>
      </c>
      <c r="B42" s="242">
        <v>170113755</v>
      </c>
      <c r="C42" s="106">
        <v>85</v>
      </c>
      <c r="D42" s="246">
        <v>8831288</v>
      </c>
      <c r="E42" s="244">
        <v>170030154</v>
      </c>
      <c r="F42" s="243">
        <v>33</v>
      </c>
      <c r="G42" s="246">
        <v>3634400</v>
      </c>
      <c r="H42" s="245"/>
      <c r="I42" s="245">
        <v>8943550</v>
      </c>
      <c r="J42" s="246" t="s">
        <v>97</v>
      </c>
      <c r="L42" s="238"/>
    </row>
    <row r="43" spans="1:13" s="233" customFormat="1" x14ac:dyDescent="0.25">
      <c r="A43" s="241"/>
      <c r="B43" s="242"/>
      <c r="C43" s="106"/>
      <c r="D43" s="246"/>
      <c r="E43" s="244">
        <v>170030670</v>
      </c>
      <c r="F43" s="243">
        <v>20</v>
      </c>
      <c r="G43" s="246">
        <v>2153288</v>
      </c>
      <c r="H43" s="245"/>
      <c r="I43" s="245">
        <v>6678000</v>
      </c>
      <c r="J43" s="246" t="s">
        <v>97</v>
      </c>
      <c r="L43" s="238"/>
    </row>
    <row r="44" spans="1:13" s="233" customFormat="1" x14ac:dyDescent="0.25">
      <c r="A44" s="241">
        <v>42800</v>
      </c>
      <c r="B44" s="242">
        <v>170115228</v>
      </c>
      <c r="C44" s="106">
        <v>59</v>
      </c>
      <c r="D44" s="246">
        <v>6076613</v>
      </c>
      <c r="E44" s="244">
        <v>170031211</v>
      </c>
      <c r="F44" s="243">
        <v>17</v>
      </c>
      <c r="G44" s="246">
        <v>1720250</v>
      </c>
      <c r="H44" s="245"/>
      <c r="I44" s="245">
        <v>4356363</v>
      </c>
      <c r="J44" s="246" t="s">
        <v>97</v>
      </c>
      <c r="L44" s="238"/>
    </row>
    <row r="45" spans="1:13" s="233" customFormat="1" x14ac:dyDescent="0.25">
      <c r="A45" s="235">
        <v>42815</v>
      </c>
      <c r="B45" s="234">
        <v>170117429</v>
      </c>
      <c r="C45" s="12">
        <v>75</v>
      </c>
      <c r="D45" s="236">
        <v>7813750</v>
      </c>
      <c r="E45" s="101"/>
      <c r="F45" s="147"/>
      <c r="G45" s="34"/>
      <c r="H45" s="102"/>
      <c r="I45" s="102">
        <v>2000000</v>
      </c>
      <c r="J45" s="34" t="s">
        <v>17</v>
      </c>
      <c r="L45" s="238"/>
    </row>
    <row r="46" spans="1:13" s="233" customFormat="1" x14ac:dyDescent="0.25">
      <c r="A46" s="235"/>
      <c r="B46" s="234"/>
      <c r="C46" s="12"/>
      <c r="D46" s="236"/>
      <c r="E46" s="101"/>
      <c r="F46" s="147"/>
      <c r="G46" s="34"/>
      <c r="H46" s="102"/>
      <c r="I46" s="102">
        <v>4000000</v>
      </c>
      <c r="J46" s="34" t="s">
        <v>17</v>
      </c>
      <c r="L46" s="238"/>
    </row>
    <row r="47" spans="1:13" s="233" customFormat="1" x14ac:dyDescent="0.25">
      <c r="A47" s="235"/>
      <c r="B47" s="234"/>
      <c r="C47" s="12"/>
      <c r="D47" s="236"/>
      <c r="E47" s="101"/>
      <c r="F47" s="147"/>
      <c r="G47" s="34"/>
      <c r="H47" s="102"/>
      <c r="I47" s="102">
        <v>1100000</v>
      </c>
      <c r="J47" s="236" t="s">
        <v>17</v>
      </c>
      <c r="L47" s="238"/>
    </row>
    <row r="48" spans="1:13" s="233" customFormat="1" x14ac:dyDescent="0.25">
      <c r="A48" s="235"/>
      <c r="B48" s="234"/>
      <c r="C48" s="12"/>
      <c r="D48" s="236"/>
      <c r="E48" s="101"/>
      <c r="F48" s="147"/>
      <c r="G48" s="34"/>
      <c r="H48" s="102"/>
      <c r="I48" s="102">
        <v>713600</v>
      </c>
      <c r="J48" s="34" t="s">
        <v>58</v>
      </c>
      <c r="L48" s="238"/>
    </row>
    <row r="49" spans="1:12" s="233" customFormat="1" x14ac:dyDescent="0.25">
      <c r="A49" s="235"/>
      <c r="B49" s="234"/>
      <c r="C49" s="12"/>
      <c r="D49" s="236"/>
      <c r="E49" s="101"/>
      <c r="F49" s="147"/>
      <c r="G49" s="34"/>
      <c r="H49" s="102"/>
      <c r="I49" s="102"/>
      <c r="J49" s="34"/>
      <c r="L49" s="238"/>
    </row>
    <row r="50" spans="1:12" x14ac:dyDescent="0.25">
      <c r="A50" s="4"/>
      <c r="B50" s="3"/>
      <c r="C50" s="12"/>
      <c r="D50" s="6"/>
      <c r="E50" s="7"/>
      <c r="F50" s="5"/>
      <c r="G50" s="6"/>
      <c r="H50" s="39"/>
      <c r="I50" s="39"/>
      <c r="J50" s="6"/>
    </row>
    <row r="51" spans="1:12" x14ac:dyDescent="0.25">
      <c r="A51" s="4"/>
      <c r="B51" s="8" t="s">
        <v>11</v>
      </c>
      <c r="C51" s="15">
        <f>SUM(C8:C50)</f>
        <v>884</v>
      </c>
      <c r="D51" s="9"/>
      <c r="E51" s="8" t="s">
        <v>11</v>
      </c>
      <c r="F51" s="9">
        <f>SUM(F8:F50)</f>
        <v>205</v>
      </c>
      <c r="G51" s="5"/>
      <c r="H51" s="40"/>
      <c r="I51" s="40"/>
      <c r="J51" s="5"/>
    </row>
    <row r="52" spans="1:12" x14ac:dyDescent="0.25">
      <c r="A52" s="4"/>
      <c r="B52" s="8"/>
      <c r="C52" s="15"/>
      <c r="D52" s="9"/>
      <c r="E52" s="8"/>
      <c r="F52" s="9"/>
      <c r="G52" s="32"/>
      <c r="H52" s="52"/>
      <c r="I52" s="40"/>
      <c r="J52" s="5"/>
    </row>
    <row r="53" spans="1:12" x14ac:dyDescent="0.25">
      <c r="A53" s="10"/>
      <c r="B53" s="11"/>
      <c r="C53" s="12"/>
      <c r="D53" s="6"/>
      <c r="E53" s="8"/>
      <c r="F53" s="5"/>
      <c r="G53" s="420" t="s">
        <v>12</v>
      </c>
      <c r="H53" s="420"/>
      <c r="I53" s="39"/>
      <c r="J53" s="13">
        <f>SUM(D8:D50)</f>
        <v>92032632</v>
      </c>
    </row>
    <row r="54" spans="1:12" x14ac:dyDescent="0.25">
      <c r="A54" s="4"/>
      <c r="B54" s="3"/>
      <c r="C54" s="12"/>
      <c r="D54" s="6"/>
      <c r="E54" s="7"/>
      <c r="F54" s="5"/>
      <c r="G54" s="420" t="s">
        <v>13</v>
      </c>
      <c r="H54" s="420"/>
      <c r="I54" s="39"/>
      <c r="J54" s="13">
        <f>SUM(G8:G50)</f>
        <v>22356046</v>
      </c>
    </row>
    <row r="55" spans="1:12" x14ac:dyDescent="0.25">
      <c r="A55" s="14"/>
      <c r="B55" s="7"/>
      <c r="C55" s="12"/>
      <c r="D55" s="6"/>
      <c r="E55" s="7"/>
      <c r="F55" s="5"/>
      <c r="G55" s="420" t="s">
        <v>14</v>
      </c>
      <c r="H55" s="420"/>
      <c r="I55" s="41"/>
      <c r="J55" s="15">
        <f>J53-J54</f>
        <v>69676586</v>
      </c>
    </row>
    <row r="56" spans="1:12" x14ac:dyDescent="0.25">
      <c r="A56" s="4"/>
      <c r="B56" s="16"/>
      <c r="C56" s="12"/>
      <c r="D56" s="17"/>
      <c r="E56" s="7"/>
      <c r="F56" s="5"/>
      <c r="G56" s="420" t="s">
        <v>15</v>
      </c>
      <c r="H56" s="420"/>
      <c r="I56" s="39"/>
      <c r="J56" s="13">
        <f>SUM(H8:H51)</f>
        <v>0</v>
      </c>
    </row>
    <row r="57" spans="1:12" x14ac:dyDescent="0.25">
      <c r="A57" s="4"/>
      <c r="B57" s="16"/>
      <c r="C57" s="12"/>
      <c r="D57" s="17"/>
      <c r="E57" s="7"/>
      <c r="F57" s="5"/>
      <c r="G57" s="420" t="s">
        <v>16</v>
      </c>
      <c r="H57" s="420"/>
      <c r="I57" s="39"/>
      <c r="J57" s="13">
        <f>J55+J56</f>
        <v>69676586</v>
      </c>
    </row>
    <row r="58" spans="1:12" x14ac:dyDescent="0.25">
      <c r="A58" s="4"/>
      <c r="B58" s="16"/>
      <c r="C58" s="12"/>
      <c r="D58" s="17"/>
      <c r="E58" s="7"/>
      <c r="F58" s="5"/>
      <c r="G58" s="420" t="s">
        <v>5</v>
      </c>
      <c r="H58" s="420"/>
      <c r="I58" s="39"/>
      <c r="J58" s="13">
        <f>SUM(I8:I51)</f>
        <v>69676525</v>
      </c>
    </row>
    <row r="59" spans="1:12" x14ac:dyDescent="0.25">
      <c r="A59" s="4"/>
      <c r="B59" s="16"/>
      <c r="C59" s="12"/>
      <c r="D59" s="17"/>
      <c r="E59" s="7"/>
      <c r="F59" s="5"/>
      <c r="G59" s="420" t="s">
        <v>31</v>
      </c>
      <c r="H59" s="420"/>
      <c r="I59" s="40" t="str">
        <f>IF(J59&gt;0,"SALDO",IF(J59&lt;0,"PIUTANG",IF(J59=0,"LUNAS")))</f>
        <v>PIUTANG</v>
      </c>
      <c r="J59" s="13">
        <f>J58-J57</f>
        <v>-61</v>
      </c>
    </row>
  </sheetData>
  <mergeCells count="15">
    <mergeCell ref="G55:H55"/>
    <mergeCell ref="G56:H56"/>
    <mergeCell ref="G57:H57"/>
    <mergeCell ref="G58:H58"/>
    <mergeCell ref="G59:H59"/>
    <mergeCell ref="G53:H53"/>
    <mergeCell ref="G54:H54"/>
    <mergeCell ref="F1:H1"/>
    <mergeCell ref="F2:H2"/>
    <mergeCell ref="A5:J5"/>
    <mergeCell ref="A6:A7"/>
    <mergeCell ref="B6:G6"/>
    <mergeCell ref="H6:H7"/>
    <mergeCell ref="I6:I7"/>
    <mergeCell ref="J6:J7"/>
  </mergeCells>
  <pageMargins left="0.3" right="0.17" top="0.75" bottom="0.75" header="0.3" footer="0.3"/>
  <pageSetup paperSize="9" orientation="portrait" horizontalDpi="0" verticalDpi="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/>
  <dimension ref="A1:Q38"/>
  <sheetViews>
    <sheetView workbookViewId="0">
      <pane ySplit="7" topLeftCell="A29" activePane="bottomLeft" state="frozen"/>
      <selection pane="bottomLeft" activeCell="J38" sqref="J38"/>
    </sheetView>
  </sheetViews>
  <sheetFormatPr defaultRowHeight="15" x14ac:dyDescent="0.25"/>
  <cols>
    <col min="1" max="1" width="8.140625" style="233" customWidth="1"/>
    <col min="2" max="2" width="11.85546875" style="233" bestFit="1" customWidth="1"/>
    <col min="3" max="3" width="6" style="222" customWidth="1"/>
    <col min="4" max="4" width="11.85546875" style="233" customWidth="1"/>
    <col min="5" max="5" width="10.28515625" style="233" customWidth="1"/>
    <col min="6" max="6" width="4.5703125" style="222" bestFit="1" customWidth="1"/>
    <col min="7" max="7" width="11.140625" style="233" customWidth="1"/>
    <col min="8" max="8" width="11.7109375" style="233" customWidth="1"/>
    <col min="9" max="9" width="13.42578125" style="233" customWidth="1"/>
    <col min="10" max="10" width="19" style="233" customWidth="1"/>
    <col min="11" max="16384" width="9.140625" style="233"/>
  </cols>
  <sheetData>
    <row r="1" spans="1:17" x14ac:dyDescent="0.25">
      <c r="A1" s="218" t="s">
        <v>0</v>
      </c>
      <c r="C1" s="221" t="s">
        <v>158</v>
      </c>
      <c r="D1" s="218"/>
      <c r="E1" s="218"/>
      <c r="F1" s="414" t="s">
        <v>22</v>
      </c>
      <c r="G1" s="414"/>
      <c r="H1" s="414"/>
      <c r="I1" s="218"/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1" t="s">
        <v>68</v>
      </c>
      <c r="D2" s="218"/>
      <c r="E2" s="218"/>
      <c r="F2" s="414" t="s">
        <v>21</v>
      </c>
      <c r="G2" s="414"/>
      <c r="H2" s="414"/>
      <c r="I2" s="21">
        <f>J38*-1</f>
        <v>38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114</v>
      </c>
      <c r="C3" s="221" t="s">
        <v>91</v>
      </c>
      <c r="D3" s="218"/>
      <c r="E3" s="218"/>
      <c r="F3" s="283"/>
      <c r="G3" s="283"/>
      <c r="H3" s="283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415"/>
      <c r="B5" s="415"/>
      <c r="C5" s="415"/>
      <c r="D5" s="415"/>
      <c r="E5" s="415"/>
      <c r="F5" s="415"/>
      <c r="G5" s="415"/>
      <c r="H5" s="415"/>
      <c r="I5" s="415"/>
      <c r="J5" s="415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416" t="s">
        <v>2</v>
      </c>
      <c r="B6" s="417" t="s">
        <v>3</v>
      </c>
      <c r="C6" s="417"/>
      <c r="D6" s="417"/>
      <c r="E6" s="417"/>
      <c r="F6" s="417"/>
      <c r="G6" s="417"/>
      <c r="H6" s="417" t="s">
        <v>4</v>
      </c>
      <c r="I6" s="479" t="s">
        <v>5</v>
      </c>
      <c r="J6" s="419" t="s">
        <v>6</v>
      </c>
      <c r="L6" s="219"/>
      <c r="M6" s="219"/>
      <c r="N6" s="219"/>
      <c r="O6" s="219"/>
      <c r="P6" s="219"/>
      <c r="Q6" s="219"/>
    </row>
    <row r="7" spans="1:17" x14ac:dyDescent="0.25">
      <c r="A7" s="416"/>
      <c r="B7" s="284" t="s">
        <v>7</v>
      </c>
      <c r="C7" s="286" t="s">
        <v>8</v>
      </c>
      <c r="D7" s="285" t="s">
        <v>9</v>
      </c>
      <c r="E7" s="284" t="s">
        <v>10</v>
      </c>
      <c r="F7" s="286" t="s">
        <v>8</v>
      </c>
      <c r="G7" s="285" t="s">
        <v>9</v>
      </c>
      <c r="H7" s="417"/>
      <c r="I7" s="479"/>
      <c r="J7" s="419"/>
    </row>
    <row r="8" spans="1:17" x14ac:dyDescent="0.25">
      <c r="A8" s="241">
        <v>42775</v>
      </c>
      <c r="B8" s="44">
        <v>170111692</v>
      </c>
      <c r="C8" s="83">
        <v>3</v>
      </c>
      <c r="D8" s="45">
        <v>300475</v>
      </c>
      <c r="E8" s="242"/>
      <c r="F8" s="247"/>
      <c r="G8" s="243"/>
      <c r="H8" s="245"/>
      <c r="I8" s="245"/>
      <c r="J8" s="246"/>
    </row>
    <row r="9" spans="1:17" x14ac:dyDescent="0.25">
      <c r="A9" s="241">
        <v>42781</v>
      </c>
      <c r="B9" s="44">
        <v>170112518</v>
      </c>
      <c r="C9" s="83">
        <v>42</v>
      </c>
      <c r="D9" s="51">
        <v>4334225</v>
      </c>
      <c r="E9" s="244"/>
      <c r="F9" s="247"/>
      <c r="G9" s="246"/>
      <c r="H9" s="245"/>
      <c r="I9" s="245"/>
      <c r="J9" s="246"/>
    </row>
    <row r="10" spans="1:17" x14ac:dyDescent="0.25">
      <c r="A10" s="241">
        <v>42782</v>
      </c>
      <c r="B10" s="44"/>
      <c r="C10" s="83"/>
      <c r="D10" s="51"/>
      <c r="E10" s="242">
        <v>170029817</v>
      </c>
      <c r="F10" s="247">
        <v>6</v>
      </c>
      <c r="G10" s="246">
        <v>578113</v>
      </c>
      <c r="H10" s="245"/>
      <c r="I10" s="245">
        <v>4056588</v>
      </c>
      <c r="J10" s="246" t="s">
        <v>97</v>
      </c>
    </row>
    <row r="11" spans="1:17" x14ac:dyDescent="0.25">
      <c r="A11" s="241">
        <v>42784</v>
      </c>
      <c r="B11" s="44">
        <v>170112934</v>
      </c>
      <c r="C11" s="83">
        <v>11</v>
      </c>
      <c r="D11" s="51">
        <v>1375150</v>
      </c>
      <c r="E11" s="244"/>
      <c r="F11" s="247"/>
      <c r="G11" s="246"/>
      <c r="H11" s="245"/>
      <c r="I11" s="245">
        <v>1375149</v>
      </c>
      <c r="J11" s="246" t="s">
        <v>97</v>
      </c>
    </row>
    <row r="12" spans="1:17" x14ac:dyDescent="0.25">
      <c r="A12" s="241">
        <v>42794</v>
      </c>
      <c r="B12" s="44">
        <v>170114269</v>
      </c>
      <c r="C12" s="83">
        <v>26</v>
      </c>
      <c r="D12" s="51">
        <v>2667088</v>
      </c>
      <c r="E12" s="244">
        <v>170030277</v>
      </c>
      <c r="F12" s="247">
        <v>7</v>
      </c>
      <c r="G12" s="246">
        <v>557900</v>
      </c>
      <c r="H12" s="245"/>
      <c r="I12" s="245">
        <v>2109188</v>
      </c>
      <c r="J12" s="246" t="s">
        <v>97</v>
      </c>
    </row>
    <row r="13" spans="1:17" x14ac:dyDescent="0.25">
      <c r="A13" s="241">
        <v>42797</v>
      </c>
      <c r="B13" s="242">
        <v>170114689</v>
      </c>
      <c r="C13" s="248">
        <v>25</v>
      </c>
      <c r="D13" s="246">
        <v>2465838</v>
      </c>
      <c r="E13" s="244">
        <v>170030433</v>
      </c>
      <c r="F13" s="247">
        <v>7</v>
      </c>
      <c r="G13" s="246">
        <v>817513</v>
      </c>
      <c r="H13" s="245"/>
      <c r="I13" s="245">
        <v>1648325</v>
      </c>
      <c r="J13" s="246" t="s">
        <v>97</v>
      </c>
    </row>
    <row r="14" spans="1:17" x14ac:dyDescent="0.25">
      <c r="A14" s="241">
        <v>42801</v>
      </c>
      <c r="B14" s="242">
        <v>170115314</v>
      </c>
      <c r="C14" s="248">
        <v>37</v>
      </c>
      <c r="D14" s="246">
        <v>4280063</v>
      </c>
      <c r="E14" s="244">
        <v>170030531</v>
      </c>
      <c r="F14" s="247">
        <v>6</v>
      </c>
      <c r="G14" s="246">
        <v>733425</v>
      </c>
      <c r="H14" s="245"/>
      <c r="I14" s="245">
        <v>3546638</v>
      </c>
      <c r="J14" s="246" t="s">
        <v>97</v>
      </c>
    </row>
    <row r="15" spans="1:17" x14ac:dyDescent="0.25">
      <c r="A15" s="241">
        <v>42802</v>
      </c>
      <c r="B15" s="242">
        <v>170115459</v>
      </c>
      <c r="C15" s="247">
        <v>15</v>
      </c>
      <c r="D15" s="246">
        <v>1846075</v>
      </c>
      <c r="E15" s="244"/>
      <c r="F15" s="247"/>
      <c r="G15" s="246"/>
      <c r="H15" s="245"/>
      <c r="I15" s="245">
        <v>1846075</v>
      </c>
      <c r="J15" s="246" t="s">
        <v>97</v>
      </c>
    </row>
    <row r="16" spans="1:17" x14ac:dyDescent="0.25">
      <c r="A16" s="241">
        <v>42803</v>
      </c>
      <c r="B16" s="242">
        <v>170115569</v>
      </c>
      <c r="C16" s="247">
        <v>3</v>
      </c>
      <c r="D16" s="246">
        <v>430063</v>
      </c>
      <c r="E16" s="244"/>
      <c r="F16" s="247"/>
      <c r="G16" s="246"/>
      <c r="H16" s="245"/>
      <c r="I16" s="245">
        <v>430063</v>
      </c>
      <c r="J16" s="246" t="s">
        <v>97</v>
      </c>
    </row>
    <row r="17" spans="1:17" x14ac:dyDescent="0.25">
      <c r="A17" s="241">
        <v>42806</v>
      </c>
      <c r="B17" s="242">
        <v>170116185</v>
      </c>
      <c r="C17" s="247">
        <v>58</v>
      </c>
      <c r="D17" s="246">
        <v>6574663</v>
      </c>
      <c r="E17" s="244">
        <v>170030869</v>
      </c>
      <c r="F17" s="247">
        <v>14</v>
      </c>
      <c r="G17" s="246">
        <v>1511388</v>
      </c>
      <c r="H17" s="245"/>
      <c r="I17" s="245">
        <v>5063275</v>
      </c>
      <c r="J17" s="246" t="s">
        <v>97</v>
      </c>
    </row>
    <row r="18" spans="1:17" x14ac:dyDescent="0.25">
      <c r="A18" s="296">
        <v>42811</v>
      </c>
      <c r="B18" s="297">
        <v>170116921</v>
      </c>
      <c r="C18" s="299">
        <v>6</v>
      </c>
      <c r="D18" s="108">
        <v>568225</v>
      </c>
      <c r="E18" s="300"/>
      <c r="F18" s="299"/>
      <c r="G18" s="108"/>
      <c r="H18" s="301"/>
      <c r="I18" s="301">
        <v>500300</v>
      </c>
      <c r="J18" s="108" t="s">
        <v>159</v>
      </c>
    </row>
    <row r="19" spans="1:17" x14ac:dyDescent="0.25">
      <c r="A19" s="296">
        <v>42816</v>
      </c>
      <c r="B19" s="297">
        <v>170117541</v>
      </c>
      <c r="C19" s="299">
        <v>50</v>
      </c>
      <c r="D19" s="108">
        <v>5275113</v>
      </c>
      <c r="E19" s="300"/>
      <c r="F19" s="299"/>
      <c r="G19" s="108"/>
      <c r="H19" s="301"/>
      <c r="I19" s="301">
        <v>5343000</v>
      </c>
      <c r="J19" s="108" t="s">
        <v>77</v>
      </c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5"/>
      <c r="B27" s="234"/>
      <c r="C27" s="240"/>
      <c r="D27" s="236"/>
      <c r="E27" s="237"/>
      <c r="F27" s="240"/>
      <c r="G27" s="236"/>
      <c r="H27" s="239"/>
      <c r="I27" s="239"/>
      <c r="J27" s="236"/>
    </row>
    <row r="28" spans="1:17" x14ac:dyDescent="0.25">
      <c r="A28" s="235"/>
      <c r="B28" s="234"/>
      <c r="C28" s="240"/>
      <c r="D28" s="236"/>
      <c r="E28" s="237"/>
      <c r="F28" s="240"/>
      <c r="G28" s="236"/>
      <c r="H28" s="239"/>
      <c r="I28" s="239"/>
      <c r="J28" s="236"/>
    </row>
    <row r="29" spans="1:17" x14ac:dyDescent="0.25">
      <c r="A29" s="235"/>
      <c r="B29" s="234"/>
      <c r="C29" s="240"/>
      <c r="D29" s="236"/>
      <c r="E29" s="237"/>
      <c r="F29" s="240"/>
      <c r="G29" s="236"/>
      <c r="H29" s="239"/>
      <c r="I29" s="239"/>
      <c r="J29" s="236"/>
    </row>
    <row r="30" spans="1:17" s="218" customFormat="1" x14ac:dyDescent="0.25">
      <c r="A30" s="226"/>
      <c r="B30" s="223" t="s">
        <v>11</v>
      </c>
      <c r="C30" s="232">
        <f>SUM(C8:C29)</f>
        <v>276</v>
      </c>
      <c r="D30" s="224">
        <f>SUM(D8:D29)</f>
        <v>30116978</v>
      </c>
      <c r="E30" s="223" t="s">
        <v>11</v>
      </c>
      <c r="F30" s="232">
        <f>SUM(F8:F29)</f>
        <v>40</v>
      </c>
      <c r="G30" s="224">
        <f>SUM(G8:G29)</f>
        <v>4198339</v>
      </c>
      <c r="H30" s="232">
        <f>SUM(H8:H29)</f>
        <v>0</v>
      </c>
      <c r="I30" s="232">
        <f>SUM(I8:I29)</f>
        <v>25918601</v>
      </c>
      <c r="J30" s="224"/>
    </row>
    <row r="31" spans="1:17" s="218" customFormat="1" x14ac:dyDescent="0.25">
      <c r="A31" s="226"/>
      <c r="B31" s="223"/>
      <c r="C31" s="232"/>
      <c r="D31" s="224"/>
      <c r="E31" s="223"/>
      <c r="F31" s="232"/>
      <c r="G31" s="224"/>
      <c r="H31" s="232"/>
      <c r="I31" s="232"/>
      <c r="J31" s="224"/>
    </row>
    <row r="32" spans="1:17" x14ac:dyDescent="0.25">
      <c r="A32" s="225"/>
      <c r="B32" s="226"/>
      <c r="C32" s="240"/>
      <c r="D32" s="236"/>
      <c r="E32" s="223"/>
      <c r="F32" s="240"/>
      <c r="G32" s="420" t="s">
        <v>12</v>
      </c>
      <c r="H32" s="420"/>
      <c r="I32" s="236"/>
      <c r="J32" s="227">
        <f>SUM(D8:D29)</f>
        <v>30116978</v>
      </c>
      <c r="P32" s="218"/>
      <c r="Q32" s="218"/>
    </row>
    <row r="33" spans="1:10" x14ac:dyDescent="0.25">
      <c r="A33" s="235"/>
      <c r="B33" s="234"/>
      <c r="C33" s="240"/>
      <c r="D33" s="236"/>
      <c r="E33" s="237"/>
      <c r="F33" s="240"/>
      <c r="G33" s="420" t="s">
        <v>13</v>
      </c>
      <c r="H33" s="420"/>
      <c r="I33" s="237"/>
      <c r="J33" s="227">
        <f>SUM(G8:G29)</f>
        <v>4198339</v>
      </c>
    </row>
    <row r="34" spans="1:10" x14ac:dyDescent="0.25">
      <c r="A34" s="228"/>
      <c r="B34" s="237"/>
      <c r="C34" s="240"/>
      <c r="D34" s="236"/>
      <c r="E34" s="237"/>
      <c r="F34" s="240"/>
      <c r="G34" s="420" t="s">
        <v>14</v>
      </c>
      <c r="H34" s="420"/>
      <c r="I34" s="229"/>
      <c r="J34" s="229">
        <f>J32-J33</f>
        <v>25918639</v>
      </c>
    </row>
    <row r="35" spans="1:10" x14ac:dyDescent="0.25">
      <c r="A35" s="235"/>
      <c r="B35" s="230"/>
      <c r="C35" s="240"/>
      <c r="D35" s="231"/>
      <c r="E35" s="237"/>
      <c r="F35" s="240"/>
      <c r="G35" s="420" t="s">
        <v>15</v>
      </c>
      <c r="H35" s="420"/>
      <c r="I35" s="237"/>
      <c r="J35" s="227">
        <f>SUM(H8:H29)</f>
        <v>0</v>
      </c>
    </row>
    <row r="36" spans="1:10" x14ac:dyDescent="0.25">
      <c r="A36" s="235"/>
      <c r="B36" s="230"/>
      <c r="C36" s="240"/>
      <c r="D36" s="231"/>
      <c r="E36" s="237"/>
      <c r="F36" s="240"/>
      <c r="G36" s="420" t="s">
        <v>16</v>
      </c>
      <c r="H36" s="420"/>
      <c r="I36" s="237"/>
      <c r="J36" s="227">
        <f>J34+J35</f>
        <v>25918639</v>
      </c>
    </row>
    <row r="37" spans="1:10" x14ac:dyDescent="0.25">
      <c r="A37" s="235"/>
      <c r="B37" s="230"/>
      <c r="C37" s="240"/>
      <c r="D37" s="231"/>
      <c r="E37" s="237"/>
      <c r="F37" s="240"/>
      <c r="G37" s="420" t="s">
        <v>5</v>
      </c>
      <c r="H37" s="420"/>
      <c r="I37" s="237"/>
      <c r="J37" s="227">
        <f>SUM(I8:I29)</f>
        <v>25918601</v>
      </c>
    </row>
    <row r="38" spans="1:10" x14ac:dyDescent="0.25">
      <c r="A38" s="235"/>
      <c r="B38" s="230"/>
      <c r="C38" s="240"/>
      <c r="D38" s="231"/>
      <c r="E38" s="237"/>
      <c r="F38" s="240"/>
      <c r="G38" s="420" t="s">
        <v>31</v>
      </c>
      <c r="H38" s="420"/>
      <c r="I38" s="234" t="str">
        <f>IF(J38&gt;0,"SALDO",IF(J38&lt;0,"PIUTANG",IF(J38=0,"LUNAS")))</f>
        <v>PIUTANG</v>
      </c>
      <c r="J38" s="227">
        <f>J37-J36</f>
        <v>-38</v>
      </c>
    </row>
  </sheetData>
  <mergeCells count="15">
    <mergeCell ref="G38:H38"/>
    <mergeCell ref="G32:H32"/>
    <mergeCell ref="G33:H33"/>
    <mergeCell ref="G34:H34"/>
    <mergeCell ref="G35:H35"/>
    <mergeCell ref="G36:H36"/>
    <mergeCell ref="G37:H37"/>
    <mergeCell ref="F1:H1"/>
    <mergeCell ref="F2:H2"/>
    <mergeCell ref="A5:J5"/>
    <mergeCell ref="A6:A7"/>
    <mergeCell ref="B6:G6"/>
    <mergeCell ref="H6:H7"/>
    <mergeCell ref="I6:I7"/>
    <mergeCell ref="J6:J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S38"/>
  <sheetViews>
    <sheetView workbookViewId="0">
      <pane ySplit="7" topLeftCell="A17" activePane="bottomLeft" state="frozen"/>
      <selection pane="bottomLeft" activeCell="D28" sqref="D28"/>
    </sheetView>
  </sheetViews>
  <sheetFormatPr defaultRowHeight="15" x14ac:dyDescent="0.25"/>
  <cols>
    <col min="1" max="1" width="8.140625" style="160" customWidth="1"/>
    <col min="2" max="2" width="11.85546875" bestFit="1" customWidth="1"/>
    <col min="3" max="3" width="4.85546875" style="81" customWidth="1"/>
    <col min="4" max="4" width="10.5703125" bestFit="1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3.42578125" style="37" customWidth="1"/>
    <col min="10" max="10" width="16.7109375" customWidth="1"/>
    <col min="11" max="19" width="9.140625" style="219"/>
  </cols>
  <sheetData>
    <row r="1" spans="1:19" x14ac:dyDescent="0.25">
      <c r="A1" s="20" t="s">
        <v>0</v>
      </c>
      <c r="B1" s="20"/>
      <c r="C1" s="78" t="s">
        <v>24</v>
      </c>
      <c r="D1" s="20"/>
      <c r="E1" s="20"/>
      <c r="F1" s="414" t="s">
        <v>22</v>
      </c>
      <c r="G1" s="414"/>
      <c r="H1" s="414"/>
      <c r="I1" s="42" t="s">
        <v>25</v>
      </c>
      <c r="J1" s="20"/>
    </row>
    <row r="2" spans="1:19" x14ac:dyDescent="0.25">
      <c r="A2" s="20" t="s">
        <v>1</v>
      </c>
      <c r="B2" s="20"/>
      <c r="C2" s="78" t="s">
        <v>19</v>
      </c>
      <c r="D2" s="20"/>
      <c r="E2" s="20"/>
      <c r="F2" s="414" t="s">
        <v>21</v>
      </c>
      <c r="G2" s="414"/>
      <c r="H2" s="414"/>
      <c r="I2" s="38">
        <f>J38*-1</f>
        <v>80589</v>
      </c>
      <c r="J2" s="20"/>
    </row>
    <row r="3" spans="1:19" s="233" customFormat="1" x14ac:dyDescent="0.25">
      <c r="A3" s="218" t="s">
        <v>114</v>
      </c>
      <c r="B3" s="218"/>
      <c r="C3" s="221" t="s">
        <v>115</v>
      </c>
      <c r="D3" s="218"/>
      <c r="E3" s="218"/>
      <c r="F3" s="265"/>
      <c r="G3" s="265"/>
      <c r="H3" s="265"/>
      <c r="I3" s="220"/>
      <c r="J3" s="218"/>
      <c r="K3" s="219"/>
      <c r="L3" s="219"/>
      <c r="M3" s="219"/>
      <c r="N3" s="219"/>
      <c r="O3" s="219"/>
      <c r="P3" s="219"/>
      <c r="Q3" s="219"/>
      <c r="R3" s="219"/>
      <c r="S3" s="219"/>
    </row>
    <row r="5" spans="1:19" ht="19.5" x14ac:dyDescent="0.25">
      <c r="A5" s="415" t="s">
        <v>61</v>
      </c>
      <c r="B5" s="415"/>
      <c r="C5" s="415"/>
      <c r="D5" s="415"/>
      <c r="E5" s="415"/>
      <c r="F5" s="415"/>
      <c r="G5" s="415"/>
      <c r="H5" s="415"/>
      <c r="I5" s="415"/>
      <c r="J5" s="415"/>
    </row>
    <row r="6" spans="1:19" x14ac:dyDescent="0.25">
      <c r="A6" s="421" t="s">
        <v>2</v>
      </c>
      <c r="B6" s="417" t="s">
        <v>3</v>
      </c>
      <c r="C6" s="417"/>
      <c r="D6" s="417"/>
      <c r="E6" s="417"/>
      <c r="F6" s="417"/>
      <c r="G6" s="417"/>
      <c r="H6" s="417" t="s">
        <v>4</v>
      </c>
      <c r="I6" s="418" t="s">
        <v>5</v>
      </c>
      <c r="J6" s="419" t="s">
        <v>6</v>
      </c>
    </row>
    <row r="7" spans="1:19" x14ac:dyDescent="0.25">
      <c r="A7" s="421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417"/>
      <c r="I7" s="418"/>
      <c r="J7" s="419"/>
    </row>
    <row r="8" spans="1:19" s="233" customFormat="1" x14ac:dyDescent="0.25">
      <c r="A8" s="161">
        <v>42691</v>
      </c>
      <c r="B8" s="242">
        <v>160103608</v>
      </c>
      <c r="C8" s="247">
        <v>2</v>
      </c>
      <c r="D8" s="246">
        <v>277288</v>
      </c>
      <c r="E8" s="244">
        <v>160027788</v>
      </c>
      <c r="F8" s="247">
        <v>1</v>
      </c>
      <c r="G8" s="246">
        <v>174300</v>
      </c>
      <c r="H8" s="245"/>
      <c r="I8" s="245"/>
      <c r="J8" s="246"/>
      <c r="K8" s="219"/>
      <c r="L8" s="219"/>
      <c r="M8" s="219"/>
      <c r="N8" s="219"/>
      <c r="O8" s="219"/>
      <c r="P8" s="219"/>
      <c r="Q8" s="219"/>
      <c r="R8" s="219"/>
      <c r="S8" s="219"/>
    </row>
    <row r="9" spans="1:19" s="233" customFormat="1" x14ac:dyDescent="0.25">
      <c r="A9" s="161">
        <v>42696</v>
      </c>
      <c r="B9" s="242">
        <v>160104115</v>
      </c>
      <c r="C9" s="247">
        <v>2</v>
      </c>
      <c r="D9" s="246">
        <v>154700</v>
      </c>
      <c r="E9" s="244"/>
      <c r="F9" s="247"/>
      <c r="G9" s="246"/>
      <c r="H9" s="245"/>
      <c r="I9" s="245"/>
      <c r="J9" s="246"/>
      <c r="K9" s="219"/>
      <c r="L9" s="219"/>
      <c r="M9" s="219"/>
      <c r="N9" s="219"/>
      <c r="O9" s="219"/>
      <c r="P9" s="219"/>
      <c r="Q9" s="219"/>
      <c r="R9" s="219"/>
      <c r="S9" s="219"/>
    </row>
    <row r="10" spans="1:19" s="233" customFormat="1" x14ac:dyDescent="0.25">
      <c r="A10" s="161">
        <v>42698</v>
      </c>
      <c r="B10" s="242"/>
      <c r="C10" s="247"/>
      <c r="D10" s="246"/>
      <c r="E10" s="244">
        <v>160027964</v>
      </c>
      <c r="F10" s="247">
        <v>1</v>
      </c>
      <c r="G10" s="246">
        <v>102988</v>
      </c>
      <c r="H10" s="245"/>
      <c r="I10" s="245">
        <v>154700</v>
      </c>
      <c r="J10" s="246" t="s">
        <v>17</v>
      </c>
      <c r="K10" s="219"/>
      <c r="L10" s="219"/>
      <c r="M10" s="219"/>
      <c r="N10" s="219"/>
      <c r="O10" s="219"/>
      <c r="P10" s="219"/>
      <c r="Q10" s="219"/>
      <c r="R10" s="219"/>
      <c r="S10" s="219"/>
    </row>
    <row r="11" spans="1:19" s="233" customFormat="1" x14ac:dyDescent="0.25">
      <c r="A11" s="161">
        <v>42742</v>
      </c>
      <c r="B11" s="242">
        <v>170108378</v>
      </c>
      <c r="C11" s="247">
        <v>2</v>
      </c>
      <c r="D11" s="246">
        <v>212800</v>
      </c>
      <c r="E11" s="244"/>
      <c r="F11" s="247"/>
      <c r="G11" s="246"/>
      <c r="H11" s="245"/>
      <c r="I11" s="245">
        <f>100000+121800</f>
        <v>221800</v>
      </c>
      <c r="J11" s="246" t="s">
        <v>17</v>
      </c>
      <c r="K11" s="219"/>
      <c r="L11" s="219"/>
      <c r="M11" s="219"/>
      <c r="N11" s="219"/>
      <c r="O11" s="219"/>
      <c r="P11" s="219"/>
      <c r="Q11" s="219"/>
      <c r="R11" s="219"/>
      <c r="S11" s="219"/>
    </row>
    <row r="12" spans="1:19" s="233" customFormat="1" x14ac:dyDescent="0.25">
      <c r="A12" s="161">
        <v>42748</v>
      </c>
      <c r="B12" s="242">
        <v>170108815</v>
      </c>
      <c r="C12" s="247">
        <v>1</v>
      </c>
      <c r="D12" s="246">
        <v>111388</v>
      </c>
      <c r="E12" s="244"/>
      <c r="F12" s="247"/>
      <c r="G12" s="246"/>
      <c r="H12" s="245"/>
      <c r="I12" s="245">
        <v>401613</v>
      </c>
      <c r="J12" s="246" t="s">
        <v>17</v>
      </c>
      <c r="K12" s="219"/>
      <c r="L12" s="219"/>
      <c r="M12" s="219"/>
      <c r="N12" s="219"/>
      <c r="O12" s="219"/>
      <c r="P12" s="219"/>
      <c r="Q12" s="219"/>
      <c r="R12" s="219"/>
      <c r="S12" s="219"/>
    </row>
    <row r="13" spans="1:19" s="233" customFormat="1" x14ac:dyDescent="0.25">
      <c r="A13" s="161">
        <v>42751</v>
      </c>
      <c r="B13" s="242">
        <v>170109048</v>
      </c>
      <c r="C13" s="247">
        <v>2</v>
      </c>
      <c r="D13" s="246">
        <v>295225</v>
      </c>
      <c r="E13" s="244"/>
      <c r="F13" s="247"/>
      <c r="G13" s="246"/>
      <c r="H13" s="245"/>
      <c r="I13" s="245"/>
      <c r="J13" s="246"/>
      <c r="K13" s="219"/>
      <c r="L13" s="219"/>
      <c r="M13" s="219"/>
      <c r="N13" s="219"/>
      <c r="O13" s="219"/>
      <c r="P13" s="219"/>
      <c r="Q13" s="219"/>
      <c r="R13" s="219"/>
      <c r="S13" s="219"/>
    </row>
    <row r="14" spans="1:19" s="233" customFormat="1" x14ac:dyDescent="0.25">
      <c r="A14" s="161">
        <v>42759</v>
      </c>
      <c r="B14" s="242">
        <v>170109766</v>
      </c>
      <c r="C14" s="247">
        <v>3</v>
      </c>
      <c r="D14" s="246">
        <v>285513</v>
      </c>
      <c r="E14" s="244"/>
      <c r="F14" s="247"/>
      <c r="G14" s="246"/>
      <c r="H14" s="245"/>
      <c r="I14" s="245">
        <v>682763</v>
      </c>
      <c r="J14" s="246" t="s">
        <v>17</v>
      </c>
      <c r="K14" s="219"/>
      <c r="L14" s="219"/>
      <c r="M14" s="219"/>
      <c r="N14" s="219"/>
      <c r="O14" s="219"/>
      <c r="P14" s="219"/>
      <c r="Q14" s="219"/>
      <c r="R14" s="219"/>
      <c r="S14" s="219"/>
    </row>
    <row r="15" spans="1:19" s="233" customFormat="1" x14ac:dyDescent="0.25">
      <c r="A15" s="161">
        <v>42761</v>
      </c>
      <c r="B15" s="242">
        <v>170109932</v>
      </c>
      <c r="C15" s="247">
        <v>4</v>
      </c>
      <c r="D15" s="246">
        <v>397250</v>
      </c>
      <c r="E15" s="244"/>
      <c r="F15" s="247"/>
      <c r="G15" s="246"/>
      <c r="H15" s="245"/>
      <c r="I15" s="245"/>
      <c r="J15" s="246"/>
      <c r="K15" s="219"/>
      <c r="L15" s="219"/>
      <c r="M15" s="219"/>
      <c r="N15" s="219"/>
      <c r="O15" s="219"/>
      <c r="P15" s="219"/>
      <c r="Q15" s="219"/>
      <c r="R15" s="219"/>
      <c r="S15" s="219"/>
    </row>
    <row r="16" spans="1:19" s="233" customFormat="1" x14ac:dyDescent="0.25">
      <c r="A16" s="161">
        <v>42769</v>
      </c>
      <c r="B16" s="242">
        <v>170110861</v>
      </c>
      <c r="C16" s="247">
        <v>2</v>
      </c>
      <c r="D16" s="246">
        <v>213413</v>
      </c>
      <c r="E16" s="244"/>
      <c r="F16" s="247"/>
      <c r="G16" s="246"/>
      <c r="H16" s="245"/>
      <c r="I16" s="245">
        <v>264513</v>
      </c>
      <c r="J16" s="246" t="s">
        <v>17</v>
      </c>
      <c r="K16" s="219"/>
      <c r="L16" s="219"/>
      <c r="M16" s="219"/>
      <c r="N16" s="219"/>
      <c r="O16" s="219"/>
      <c r="P16" s="219"/>
      <c r="Q16" s="219"/>
      <c r="R16" s="219"/>
      <c r="S16" s="219"/>
    </row>
    <row r="17" spans="1:19" s="233" customFormat="1" x14ac:dyDescent="0.25">
      <c r="A17" s="161">
        <v>42772</v>
      </c>
      <c r="B17" s="242">
        <v>170111303</v>
      </c>
      <c r="C17" s="247">
        <v>1</v>
      </c>
      <c r="D17" s="246">
        <v>51100</v>
      </c>
      <c r="E17" s="244"/>
      <c r="F17" s="247"/>
      <c r="G17" s="246"/>
      <c r="H17" s="245"/>
      <c r="I17" s="245"/>
      <c r="J17" s="246"/>
      <c r="K17" s="219"/>
      <c r="L17" s="219"/>
      <c r="M17" s="219"/>
      <c r="N17" s="219"/>
      <c r="O17" s="219"/>
      <c r="P17" s="219"/>
      <c r="Q17" s="219"/>
      <c r="R17" s="219"/>
      <c r="S17" s="219"/>
    </row>
    <row r="18" spans="1:19" s="233" customFormat="1" x14ac:dyDescent="0.25">
      <c r="A18" s="161">
        <v>42775</v>
      </c>
      <c r="B18" s="242">
        <v>170111696</v>
      </c>
      <c r="C18" s="247">
        <v>1</v>
      </c>
      <c r="D18" s="246">
        <v>84525</v>
      </c>
      <c r="E18" s="244"/>
      <c r="F18" s="247"/>
      <c r="G18" s="246"/>
      <c r="H18" s="245"/>
      <c r="I18" s="245">
        <v>84525</v>
      </c>
      <c r="J18" s="246" t="s">
        <v>17</v>
      </c>
      <c r="K18" s="219"/>
      <c r="L18" s="219"/>
      <c r="M18" s="219"/>
      <c r="N18" s="219"/>
      <c r="O18" s="219"/>
      <c r="P18" s="219"/>
      <c r="Q18" s="219"/>
      <c r="R18" s="219"/>
      <c r="S18" s="219"/>
    </row>
    <row r="19" spans="1:19" s="233" customFormat="1" x14ac:dyDescent="0.25">
      <c r="A19" s="161">
        <v>42782</v>
      </c>
      <c r="B19" s="242">
        <v>170112604</v>
      </c>
      <c r="C19" s="247">
        <v>1</v>
      </c>
      <c r="D19" s="246">
        <v>109988</v>
      </c>
      <c r="E19" s="244"/>
      <c r="F19" s="247"/>
      <c r="G19" s="246"/>
      <c r="H19" s="245"/>
      <c r="I19" s="245">
        <v>257951</v>
      </c>
      <c r="J19" s="246" t="s">
        <v>17</v>
      </c>
      <c r="K19" s="219"/>
      <c r="L19" s="219"/>
      <c r="M19" s="219"/>
      <c r="N19" s="219"/>
      <c r="O19" s="219"/>
      <c r="P19" s="219"/>
      <c r="Q19" s="219"/>
      <c r="R19" s="219"/>
      <c r="S19" s="219"/>
    </row>
    <row r="20" spans="1:19" s="233" customFormat="1" x14ac:dyDescent="0.25">
      <c r="A20" s="161">
        <v>42783</v>
      </c>
      <c r="B20" s="242">
        <v>170112761</v>
      </c>
      <c r="C20" s="247">
        <v>1</v>
      </c>
      <c r="D20" s="246">
        <v>147963</v>
      </c>
      <c r="E20" s="244"/>
      <c r="F20" s="247"/>
      <c r="G20" s="246"/>
      <c r="H20" s="245"/>
      <c r="I20" s="245"/>
      <c r="J20" s="246"/>
      <c r="K20" s="219"/>
      <c r="L20" s="219"/>
      <c r="M20" s="219"/>
      <c r="N20" s="219"/>
      <c r="O20" s="219"/>
      <c r="P20" s="219"/>
      <c r="Q20" s="219"/>
      <c r="R20" s="219"/>
      <c r="S20" s="219"/>
    </row>
    <row r="21" spans="1:19" s="233" customFormat="1" x14ac:dyDescent="0.25">
      <c r="A21" s="161">
        <v>42797</v>
      </c>
      <c r="B21" s="242">
        <v>170114651</v>
      </c>
      <c r="C21" s="247">
        <v>1</v>
      </c>
      <c r="D21" s="246">
        <v>121450</v>
      </c>
      <c r="E21" s="244"/>
      <c r="F21" s="247"/>
      <c r="G21" s="246"/>
      <c r="H21" s="245"/>
      <c r="I21" s="245">
        <v>121450</v>
      </c>
      <c r="J21" s="246" t="s">
        <v>17</v>
      </c>
      <c r="K21" s="219"/>
      <c r="L21" s="219"/>
      <c r="M21" s="219"/>
      <c r="N21" s="219"/>
      <c r="O21" s="219"/>
      <c r="P21" s="219"/>
      <c r="Q21" s="219"/>
      <c r="R21" s="219"/>
      <c r="S21" s="219"/>
    </row>
    <row r="22" spans="1:19" s="233" customFormat="1" x14ac:dyDescent="0.25">
      <c r="A22" s="161">
        <v>42801</v>
      </c>
      <c r="B22" s="242">
        <v>170115356</v>
      </c>
      <c r="C22" s="247">
        <v>5</v>
      </c>
      <c r="D22" s="246">
        <v>526838</v>
      </c>
      <c r="E22" s="244">
        <v>170030675</v>
      </c>
      <c r="F22" s="247">
        <v>1</v>
      </c>
      <c r="G22" s="246">
        <v>102900</v>
      </c>
      <c r="H22" s="245"/>
      <c r="I22" s="245">
        <v>623876</v>
      </c>
      <c r="J22" s="246"/>
      <c r="K22" s="219"/>
      <c r="L22" s="219"/>
      <c r="M22" s="219"/>
      <c r="N22" s="219"/>
      <c r="O22" s="219"/>
      <c r="P22" s="219"/>
      <c r="Q22" s="219"/>
      <c r="R22" s="219"/>
      <c r="S22" s="219"/>
    </row>
    <row r="23" spans="1:19" s="233" customFormat="1" x14ac:dyDescent="0.25">
      <c r="A23" s="161">
        <v>42804</v>
      </c>
      <c r="B23" s="242">
        <v>170115765</v>
      </c>
      <c r="C23" s="247">
        <v>2</v>
      </c>
      <c r="D23" s="246">
        <v>199938</v>
      </c>
      <c r="E23" s="244"/>
      <c r="F23" s="247"/>
      <c r="G23" s="246"/>
      <c r="H23" s="245"/>
      <c r="I23" s="245"/>
      <c r="J23" s="246"/>
      <c r="K23" s="219"/>
      <c r="L23" s="219"/>
      <c r="M23" s="219"/>
      <c r="N23" s="219"/>
      <c r="O23" s="219"/>
      <c r="P23" s="219"/>
      <c r="Q23" s="219"/>
      <c r="R23" s="219"/>
      <c r="S23" s="219"/>
    </row>
    <row r="24" spans="1:19" s="233" customFormat="1" x14ac:dyDescent="0.25">
      <c r="A24" s="161">
        <v>42805</v>
      </c>
      <c r="B24" s="242">
        <v>170115925</v>
      </c>
      <c r="C24" s="247">
        <v>1</v>
      </c>
      <c r="D24" s="246">
        <v>119788</v>
      </c>
      <c r="E24" s="244"/>
      <c r="F24" s="247"/>
      <c r="G24" s="246"/>
      <c r="H24" s="245"/>
      <c r="I24" s="245">
        <v>177825</v>
      </c>
      <c r="J24" s="246" t="s">
        <v>17</v>
      </c>
      <c r="K24" s="219"/>
      <c r="L24" s="219"/>
      <c r="M24" s="219"/>
      <c r="N24" s="219"/>
      <c r="O24" s="219"/>
      <c r="P24" s="219"/>
      <c r="Q24" s="219"/>
      <c r="R24" s="219"/>
      <c r="S24" s="219"/>
    </row>
    <row r="25" spans="1:19" s="233" customFormat="1" x14ac:dyDescent="0.25">
      <c r="A25" s="161">
        <v>42809</v>
      </c>
      <c r="B25" s="242">
        <v>170116542</v>
      </c>
      <c r="C25" s="247">
        <v>1</v>
      </c>
      <c r="D25" s="246">
        <v>97038</v>
      </c>
      <c r="E25" s="244"/>
      <c r="F25" s="247"/>
      <c r="G25" s="246"/>
      <c r="H25" s="245"/>
      <c r="I25" s="245"/>
      <c r="J25" s="246"/>
      <c r="K25" s="219"/>
      <c r="L25" s="219"/>
      <c r="M25" s="219"/>
      <c r="N25" s="219"/>
      <c r="O25" s="219"/>
      <c r="P25" s="219"/>
      <c r="Q25" s="219"/>
      <c r="R25" s="219"/>
      <c r="S25" s="219"/>
    </row>
    <row r="26" spans="1:19" s="233" customFormat="1" x14ac:dyDescent="0.25">
      <c r="A26" s="161">
        <v>42811</v>
      </c>
      <c r="B26" s="242">
        <v>170116851</v>
      </c>
      <c r="C26" s="247">
        <v>1</v>
      </c>
      <c r="D26" s="246">
        <v>177888</v>
      </c>
      <c r="E26" s="244">
        <v>170031011</v>
      </c>
      <c r="F26" s="247">
        <v>2</v>
      </c>
      <c r="G26" s="246">
        <v>216825</v>
      </c>
      <c r="H26" s="245"/>
      <c r="I26" s="245"/>
      <c r="J26" s="246"/>
      <c r="K26" s="219"/>
      <c r="L26" s="219"/>
      <c r="M26" s="219"/>
      <c r="N26" s="219"/>
      <c r="O26" s="219"/>
      <c r="P26" s="219"/>
      <c r="Q26" s="219"/>
      <c r="R26" s="219"/>
      <c r="S26" s="219"/>
    </row>
    <row r="27" spans="1:19" s="233" customFormat="1" x14ac:dyDescent="0.25">
      <c r="A27" s="302">
        <v>42828</v>
      </c>
      <c r="B27" s="99">
        <v>170119429</v>
      </c>
      <c r="C27" s="100">
        <v>1</v>
      </c>
      <c r="D27" s="34">
        <v>84525</v>
      </c>
      <c r="E27" s="101"/>
      <c r="F27" s="100"/>
      <c r="G27" s="34"/>
      <c r="H27" s="102"/>
      <c r="I27" s="102"/>
      <c r="J27" s="34"/>
      <c r="K27" s="219"/>
      <c r="L27" s="219"/>
      <c r="M27" s="219"/>
      <c r="N27" s="219"/>
      <c r="O27" s="219"/>
      <c r="P27" s="219"/>
      <c r="Q27" s="219"/>
      <c r="R27" s="219"/>
      <c r="S27" s="219"/>
    </row>
    <row r="28" spans="1:19" s="233" customFormat="1" x14ac:dyDescent="0.25">
      <c r="A28" s="302"/>
      <c r="B28" s="99"/>
      <c r="C28" s="100"/>
      <c r="D28" s="34"/>
      <c r="E28" s="101"/>
      <c r="F28" s="100"/>
      <c r="G28" s="34"/>
      <c r="H28" s="102"/>
      <c r="I28" s="102"/>
      <c r="J28" s="34"/>
      <c r="K28" s="219"/>
      <c r="L28" s="219"/>
      <c r="M28" s="219"/>
      <c r="N28" s="219"/>
      <c r="O28" s="219"/>
      <c r="P28" s="219"/>
      <c r="Q28" s="219"/>
      <c r="R28" s="219"/>
      <c r="S28" s="219"/>
    </row>
    <row r="29" spans="1:19" x14ac:dyDescent="0.25">
      <c r="A29" s="162"/>
      <c r="B29" s="3"/>
      <c r="C29" s="40"/>
      <c r="D29" s="6"/>
      <c r="E29" s="7"/>
      <c r="F29" s="40"/>
      <c r="G29" s="6"/>
      <c r="H29" s="39"/>
      <c r="I29" s="39"/>
      <c r="J29" s="6"/>
    </row>
    <row r="30" spans="1:19" x14ac:dyDescent="0.25">
      <c r="A30" s="162"/>
      <c r="B30" s="8" t="s">
        <v>11</v>
      </c>
      <c r="C30" s="77">
        <f>SUM(C8:C29)</f>
        <v>34</v>
      </c>
      <c r="D30" s="9">
        <f>SUM(D8:D29)</f>
        <v>3668618</v>
      </c>
      <c r="E30" s="8" t="s">
        <v>11</v>
      </c>
      <c r="F30" s="77">
        <f>SUM(F8:F29)</f>
        <v>5</v>
      </c>
      <c r="G30" s="5">
        <f>SUM(G8:G29)</f>
        <v>597013</v>
      </c>
      <c r="H30" s="40">
        <f>SUM(H8:H29)</f>
        <v>0</v>
      </c>
      <c r="I30" s="40">
        <f>SUM(I8:I29)</f>
        <v>2991016</v>
      </c>
      <c r="J30" s="5"/>
    </row>
    <row r="31" spans="1:19" x14ac:dyDescent="0.25">
      <c r="A31" s="162"/>
      <c r="B31" s="8"/>
      <c r="C31" s="77"/>
      <c r="D31" s="9"/>
      <c r="E31" s="8"/>
      <c r="F31" s="77"/>
      <c r="G31" s="5"/>
      <c r="H31" s="40"/>
      <c r="I31" s="40"/>
      <c r="J31" s="5"/>
    </row>
    <row r="32" spans="1:19" x14ac:dyDescent="0.25">
      <c r="A32" s="163"/>
      <c r="B32" s="11"/>
      <c r="C32" s="40"/>
      <c r="D32" s="6"/>
      <c r="E32" s="8"/>
      <c r="F32" s="40"/>
      <c r="G32" s="420" t="s">
        <v>12</v>
      </c>
      <c r="H32" s="420"/>
      <c r="I32" s="39"/>
      <c r="J32" s="13">
        <f>SUM(D8:D29)</f>
        <v>3668618</v>
      </c>
    </row>
    <row r="33" spans="1:10" x14ac:dyDescent="0.25">
      <c r="A33" s="162"/>
      <c r="B33" s="3"/>
      <c r="C33" s="40"/>
      <c r="D33" s="6"/>
      <c r="E33" s="7"/>
      <c r="F33" s="40"/>
      <c r="G33" s="420" t="s">
        <v>13</v>
      </c>
      <c r="H33" s="420"/>
      <c r="I33" s="39"/>
      <c r="J33" s="13">
        <f>SUM(G8:G29)</f>
        <v>597013</v>
      </c>
    </row>
    <row r="34" spans="1:10" x14ac:dyDescent="0.25">
      <c r="A34" s="164"/>
      <c r="B34" s="7"/>
      <c r="C34" s="40"/>
      <c r="D34" s="6"/>
      <c r="E34" s="7"/>
      <c r="F34" s="40"/>
      <c r="G34" s="420" t="s">
        <v>14</v>
      </c>
      <c r="H34" s="420"/>
      <c r="I34" s="41"/>
      <c r="J34" s="15">
        <f>J32-J33</f>
        <v>3071605</v>
      </c>
    </row>
    <row r="35" spans="1:10" x14ac:dyDescent="0.25">
      <c r="A35" s="162"/>
      <c r="B35" s="16"/>
      <c r="C35" s="40"/>
      <c r="D35" s="17"/>
      <c r="E35" s="7"/>
      <c r="F35" s="40"/>
      <c r="G35" s="420" t="s">
        <v>15</v>
      </c>
      <c r="H35" s="420"/>
      <c r="I35" s="39"/>
      <c r="J35" s="13">
        <f>SUM(H8:H29)</f>
        <v>0</v>
      </c>
    </row>
    <row r="36" spans="1:10" x14ac:dyDescent="0.25">
      <c r="A36" s="162"/>
      <c r="B36" s="16"/>
      <c r="C36" s="40"/>
      <c r="D36" s="17"/>
      <c r="E36" s="7"/>
      <c r="F36" s="40"/>
      <c r="G36" s="420" t="s">
        <v>16</v>
      </c>
      <c r="H36" s="420"/>
      <c r="I36" s="39"/>
      <c r="J36" s="13">
        <f>J34+J35</f>
        <v>3071605</v>
      </c>
    </row>
    <row r="37" spans="1:10" x14ac:dyDescent="0.25">
      <c r="A37" s="162"/>
      <c r="B37" s="16"/>
      <c r="C37" s="40"/>
      <c r="D37" s="17"/>
      <c r="E37" s="7"/>
      <c r="F37" s="40"/>
      <c r="G37" s="420" t="s">
        <v>5</v>
      </c>
      <c r="H37" s="420"/>
      <c r="I37" s="39"/>
      <c r="J37" s="13">
        <f>SUM(I8:I29)</f>
        <v>2991016</v>
      </c>
    </row>
    <row r="38" spans="1:10" x14ac:dyDescent="0.25">
      <c r="A38" s="162"/>
      <c r="B38" s="16"/>
      <c r="C38" s="40"/>
      <c r="D38" s="17"/>
      <c r="E38" s="7"/>
      <c r="F38" s="40"/>
      <c r="G38" s="420" t="s">
        <v>31</v>
      </c>
      <c r="H38" s="420"/>
      <c r="I38" s="40" t="str">
        <f>IF(J38&gt;0,"SALDO",IF(J38&lt;0,"PIUTANG",IF(J38=0,"LUNAS")))</f>
        <v>PIUTANG</v>
      </c>
      <c r="J38" s="13">
        <f>J37-J36</f>
        <v>-80589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8:H38"/>
    <mergeCell ref="G32:H32"/>
    <mergeCell ref="G33:H33"/>
    <mergeCell ref="G34:H34"/>
    <mergeCell ref="G35:H35"/>
    <mergeCell ref="G36:H36"/>
    <mergeCell ref="G37:H3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A1:M79"/>
  <sheetViews>
    <sheetView workbookViewId="0">
      <pane ySplit="7" topLeftCell="A59" activePane="bottomLeft" state="frozen"/>
      <selection pane="bottomLeft" activeCell="N65" sqref="N65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7" style="81" customWidth="1"/>
    <col min="4" max="4" width="11.28515625" customWidth="1"/>
    <col min="5" max="5" width="10.28515625" customWidth="1"/>
    <col min="6" max="6" width="5.5703125" style="8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bestFit="1" customWidth="1"/>
  </cols>
  <sheetData>
    <row r="1" spans="1:13" x14ac:dyDescent="0.25">
      <c r="A1" s="20" t="s">
        <v>0</v>
      </c>
      <c r="B1" s="20"/>
      <c r="C1" s="78" t="s">
        <v>80</v>
      </c>
      <c r="D1" s="20"/>
      <c r="E1" s="20"/>
      <c r="F1" s="414" t="s">
        <v>22</v>
      </c>
      <c r="G1" s="414"/>
      <c r="H1" s="414"/>
      <c r="I1" s="38" t="s">
        <v>75</v>
      </c>
      <c r="J1" s="20"/>
    </row>
    <row r="2" spans="1:13" x14ac:dyDescent="0.25">
      <c r="A2" s="20" t="s">
        <v>1</v>
      </c>
      <c r="B2" s="20"/>
      <c r="C2" s="78" t="s">
        <v>69</v>
      </c>
      <c r="D2" s="20"/>
      <c r="E2" s="20"/>
      <c r="F2" s="414" t="s">
        <v>21</v>
      </c>
      <c r="G2" s="414"/>
      <c r="H2" s="414"/>
      <c r="I2" s="38">
        <f>J79*-1</f>
        <v>-33482</v>
      </c>
      <c r="J2" s="20"/>
      <c r="L2" s="238">
        <f>D49-I49</f>
        <v>4998163</v>
      </c>
    </row>
    <row r="3" spans="1:13" s="233" customFormat="1" x14ac:dyDescent="0.25">
      <c r="A3" s="218" t="s">
        <v>114</v>
      </c>
      <c r="B3" s="218"/>
      <c r="C3" s="221" t="s">
        <v>128</v>
      </c>
      <c r="D3" s="218"/>
      <c r="E3" s="218"/>
      <c r="F3" s="265"/>
      <c r="G3" s="265"/>
      <c r="H3" s="265"/>
      <c r="I3" s="220"/>
      <c r="J3" s="218"/>
    </row>
    <row r="5" spans="1:13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</row>
    <row r="6" spans="1:13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25" t="s">
        <v>4</v>
      </c>
      <c r="I6" s="457" t="s">
        <v>5</v>
      </c>
      <c r="J6" s="429" t="s">
        <v>6</v>
      </c>
    </row>
    <row r="7" spans="1:13" x14ac:dyDescent="0.25">
      <c r="A7" s="451"/>
      <c r="B7" s="171" t="s">
        <v>7</v>
      </c>
      <c r="C7" s="194" t="s">
        <v>8</v>
      </c>
      <c r="D7" s="172" t="s">
        <v>9</v>
      </c>
      <c r="E7" s="171" t="s">
        <v>10</v>
      </c>
      <c r="F7" s="173" t="s">
        <v>8</v>
      </c>
      <c r="G7" s="172" t="s">
        <v>9</v>
      </c>
      <c r="H7" s="426"/>
      <c r="I7" s="458"/>
      <c r="J7" s="430"/>
    </row>
    <row r="8" spans="1:13" x14ac:dyDescent="0.25">
      <c r="A8" s="43">
        <v>42613</v>
      </c>
      <c r="B8" s="89">
        <v>160095517</v>
      </c>
      <c r="C8" s="91">
        <v>43</v>
      </c>
      <c r="D8" s="90">
        <v>4427850</v>
      </c>
      <c r="E8" s="46">
        <v>160025891</v>
      </c>
      <c r="F8" s="82">
        <v>1</v>
      </c>
      <c r="G8" s="47">
        <v>106400</v>
      </c>
      <c r="H8" s="50"/>
      <c r="I8" s="49">
        <v>1500000</v>
      </c>
      <c r="J8" s="50" t="s">
        <v>81</v>
      </c>
    </row>
    <row r="9" spans="1:13" x14ac:dyDescent="0.25">
      <c r="A9" s="43"/>
      <c r="B9" s="89"/>
      <c r="C9" s="91"/>
      <c r="D9" s="90"/>
      <c r="E9" s="46">
        <v>160025883</v>
      </c>
      <c r="F9" s="49">
        <v>4</v>
      </c>
      <c r="G9" s="50">
        <v>502688</v>
      </c>
      <c r="H9" s="50"/>
      <c r="I9" s="49">
        <v>2320000</v>
      </c>
      <c r="J9" s="50" t="s">
        <v>17</v>
      </c>
    </row>
    <row r="10" spans="1:13" x14ac:dyDescent="0.25">
      <c r="A10" s="43">
        <v>42624</v>
      </c>
      <c r="B10" s="89">
        <v>160096738</v>
      </c>
      <c r="C10" s="91">
        <v>61</v>
      </c>
      <c r="D10" s="90">
        <v>6273138</v>
      </c>
      <c r="E10" s="46">
        <v>160026191</v>
      </c>
      <c r="F10" s="49">
        <v>4</v>
      </c>
      <c r="G10" s="50">
        <v>382200</v>
      </c>
      <c r="H10" s="50"/>
      <c r="I10" s="49">
        <v>2500000</v>
      </c>
      <c r="J10" s="50" t="s">
        <v>81</v>
      </c>
    </row>
    <row r="11" spans="1:13" x14ac:dyDescent="0.25">
      <c r="A11" s="43">
        <v>42634</v>
      </c>
      <c r="B11" s="46">
        <v>160097606</v>
      </c>
      <c r="C11" s="84">
        <v>61</v>
      </c>
      <c r="D11" s="50">
        <v>6056400</v>
      </c>
      <c r="E11" s="46">
        <v>160026415</v>
      </c>
      <c r="F11" s="82">
        <v>7</v>
      </c>
      <c r="G11" s="47">
        <v>703150</v>
      </c>
      <c r="H11" s="50"/>
      <c r="I11" s="49">
        <v>3391000</v>
      </c>
      <c r="J11" s="50" t="s">
        <v>81</v>
      </c>
    </row>
    <row r="12" spans="1:13" x14ac:dyDescent="0.25">
      <c r="A12" s="43"/>
      <c r="B12" s="46"/>
      <c r="C12" s="84"/>
      <c r="D12" s="50">
        <v>382200</v>
      </c>
      <c r="E12" s="46"/>
      <c r="F12" s="84"/>
      <c r="G12" s="47"/>
      <c r="H12" s="50"/>
      <c r="I12" s="49">
        <v>3798600</v>
      </c>
      <c r="J12" s="50" t="s">
        <v>81</v>
      </c>
      <c r="M12" s="238"/>
    </row>
    <row r="13" spans="1:13" x14ac:dyDescent="0.25">
      <c r="A13" s="43">
        <v>42644</v>
      </c>
      <c r="B13" s="46">
        <v>160098682</v>
      </c>
      <c r="C13" s="84">
        <v>75</v>
      </c>
      <c r="D13" s="50">
        <v>7587738</v>
      </c>
      <c r="E13" s="46">
        <v>160026671</v>
      </c>
      <c r="F13" s="84">
        <v>20</v>
      </c>
      <c r="G13" s="47">
        <v>2319013</v>
      </c>
      <c r="H13" s="50"/>
      <c r="I13" s="49">
        <v>6335700</v>
      </c>
      <c r="J13" s="50" t="s">
        <v>81</v>
      </c>
    </row>
    <row r="14" spans="1:13" x14ac:dyDescent="0.25">
      <c r="A14" s="241">
        <v>42654</v>
      </c>
      <c r="B14" s="242">
        <v>160099819</v>
      </c>
      <c r="C14" s="248">
        <v>73</v>
      </c>
      <c r="D14" s="246">
        <v>7081988</v>
      </c>
      <c r="E14" s="46">
        <v>160026907</v>
      </c>
      <c r="F14" s="84">
        <v>9</v>
      </c>
      <c r="G14" s="50">
        <v>868613</v>
      </c>
      <c r="H14" s="50"/>
      <c r="I14" s="49"/>
      <c r="J14" s="50"/>
    </row>
    <row r="15" spans="1:13" x14ac:dyDescent="0.25">
      <c r="A15" s="241">
        <v>42665</v>
      </c>
      <c r="B15" s="242">
        <v>160100968</v>
      </c>
      <c r="C15" s="248">
        <v>53</v>
      </c>
      <c r="D15" s="246">
        <v>5963388</v>
      </c>
      <c r="E15" s="242">
        <v>160027154</v>
      </c>
      <c r="F15" s="248">
        <v>16</v>
      </c>
      <c r="G15" s="246">
        <v>1624613</v>
      </c>
      <c r="H15" s="246"/>
      <c r="I15" s="245">
        <v>5457337</v>
      </c>
      <c r="J15" s="246" t="s">
        <v>97</v>
      </c>
    </row>
    <row r="16" spans="1:13" x14ac:dyDescent="0.25">
      <c r="A16" s="241">
        <v>42667</v>
      </c>
      <c r="B16" s="242"/>
      <c r="C16" s="248"/>
      <c r="D16" s="246"/>
      <c r="E16" s="242"/>
      <c r="F16" s="248"/>
      <c r="G16" s="246"/>
      <c r="H16" s="246"/>
      <c r="I16" s="245">
        <v>3000000</v>
      </c>
      <c r="J16" s="246" t="s">
        <v>99</v>
      </c>
    </row>
    <row r="17" spans="1:13" x14ac:dyDescent="0.25">
      <c r="A17" s="241">
        <v>42674</v>
      </c>
      <c r="B17" s="242">
        <v>160101802</v>
      </c>
      <c r="C17" s="248">
        <v>40</v>
      </c>
      <c r="D17" s="246">
        <v>3974250</v>
      </c>
      <c r="E17" s="242">
        <v>160027356</v>
      </c>
      <c r="F17" s="248">
        <v>11</v>
      </c>
      <c r="G17" s="246">
        <v>1270238</v>
      </c>
      <c r="H17" s="246"/>
      <c r="I17" s="245">
        <v>1693200</v>
      </c>
      <c r="J17" s="246" t="s">
        <v>81</v>
      </c>
    </row>
    <row r="18" spans="1:13" x14ac:dyDescent="0.25">
      <c r="A18" s="241">
        <v>42685</v>
      </c>
      <c r="B18" s="242">
        <v>160102970</v>
      </c>
      <c r="C18" s="248">
        <v>59</v>
      </c>
      <c r="D18" s="246">
        <v>5897588</v>
      </c>
      <c r="E18" s="242">
        <v>160027639</v>
      </c>
      <c r="F18" s="248">
        <v>7</v>
      </c>
      <c r="G18" s="246">
        <v>854000</v>
      </c>
      <c r="H18" s="246"/>
      <c r="I18" s="245">
        <v>3120200</v>
      </c>
      <c r="J18" s="246" t="s">
        <v>97</v>
      </c>
    </row>
    <row r="19" spans="1:13" x14ac:dyDescent="0.25">
      <c r="A19" s="241">
        <v>42695</v>
      </c>
      <c r="B19" s="242">
        <v>160104033</v>
      </c>
      <c r="C19" s="248">
        <v>33</v>
      </c>
      <c r="D19" s="246">
        <v>3181325</v>
      </c>
      <c r="E19" s="242">
        <v>160027892</v>
      </c>
      <c r="F19" s="248">
        <v>9</v>
      </c>
      <c r="G19" s="246">
        <v>950425</v>
      </c>
      <c r="H19" s="246"/>
      <c r="I19" s="245">
        <v>4947163</v>
      </c>
      <c r="J19" s="246" t="s">
        <v>97</v>
      </c>
    </row>
    <row r="20" spans="1:13" x14ac:dyDescent="0.25">
      <c r="A20" s="241">
        <v>42705</v>
      </c>
      <c r="B20" s="242">
        <v>160105030</v>
      </c>
      <c r="C20" s="248">
        <v>28</v>
      </c>
      <c r="D20" s="246">
        <v>2770075</v>
      </c>
      <c r="E20" s="242">
        <v>160028139</v>
      </c>
      <c r="F20" s="248">
        <v>8</v>
      </c>
      <c r="G20" s="246">
        <v>780500</v>
      </c>
      <c r="H20" s="246"/>
      <c r="I20" s="245">
        <v>2400825</v>
      </c>
      <c r="J20" s="246" t="s">
        <v>97</v>
      </c>
    </row>
    <row r="21" spans="1:13" x14ac:dyDescent="0.25">
      <c r="A21" s="241">
        <v>42715</v>
      </c>
      <c r="B21" s="242">
        <v>160106055</v>
      </c>
      <c r="C21" s="248">
        <v>31</v>
      </c>
      <c r="D21" s="246">
        <v>3061450</v>
      </c>
      <c r="E21" s="242">
        <v>160028366</v>
      </c>
      <c r="F21" s="248">
        <v>8</v>
      </c>
      <c r="G21" s="246">
        <v>792400</v>
      </c>
      <c r="H21" s="246"/>
      <c r="I21" s="245">
        <v>1977675</v>
      </c>
      <c r="J21" s="246" t="s">
        <v>97</v>
      </c>
    </row>
    <row r="22" spans="1:13" x14ac:dyDescent="0.25">
      <c r="A22" s="241">
        <v>42725</v>
      </c>
      <c r="B22" s="242">
        <v>160107059</v>
      </c>
      <c r="C22" s="248">
        <v>35</v>
      </c>
      <c r="D22" s="246">
        <v>3583650</v>
      </c>
      <c r="E22" s="242">
        <v>160028574</v>
      </c>
      <c r="F22" s="248">
        <v>12</v>
      </c>
      <c r="G22" s="246">
        <v>1373313</v>
      </c>
      <c r="H22" s="246"/>
      <c r="I22" s="245">
        <v>1688138</v>
      </c>
      <c r="J22" s="246" t="s">
        <v>97</v>
      </c>
    </row>
    <row r="23" spans="1:13" x14ac:dyDescent="0.25">
      <c r="A23" s="241">
        <v>42737</v>
      </c>
      <c r="B23" s="242">
        <v>170107970</v>
      </c>
      <c r="C23" s="248">
        <v>28</v>
      </c>
      <c r="D23" s="246">
        <v>2604875</v>
      </c>
      <c r="E23" s="242">
        <v>160028765</v>
      </c>
      <c r="F23" s="248">
        <v>1</v>
      </c>
      <c r="G23" s="246">
        <v>109988</v>
      </c>
      <c r="H23" s="246"/>
      <c r="I23" s="245">
        <v>3473663</v>
      </c>
      <c r="J23" s="246" t="s">
        <v>97</v>
      </c>
    </row>
    <row r="24" spans="1:13" x14ac:dyDescent="0.25">
      <c r="A24" s="241">
        <v>42746</v>
      </c>
      <c r="B24" s="242">
        <v>170108651</v>
      </c>
      <c r="C24" s="248">
        <v>25</v>
      </c>
      <c r="D24" s="246">
        <v>2504250</v>
      </c>
      <c r="E24" s="242">
        <v>170028913</v>
      </c>
      <c r="F24" s="248">
        <v>7</v>
      </c>
      <c r="G24" s="246">
        <v>747513</v>
      </c>
      <c r="H24" s="246"/>
      <c r="I24" s="245">
        <v>1857363</v>
      </c>
      <c r="J24" s="246" t="s">
        <v>97</v>
      </c>
    </row>
    <row r="25" spans="1:13" x14ac:dyDescent="0.25">
      <c r="A25" s="241">
        <v>42747</v>
      </c>
      <c r="B25" s="242">
        <v>170108744</v>
      </c>
      <c r="C25" s="248">
        <v>14</v>
      </c>
      <c r="D25" s="246">
        <v>1401925</v>
      </c>
      <c r="E25" s="242"/>
      <c r="F25" s="248"/>
      <c r="G25" s="246"/>
      <c r="H25" s="246"/>
      <c r="I25" s="245">
        <v>1584188</v>
      </c>
      <c r="J25" s="246" t="s">
        <v>97</v>
      </c>
    </row>
    <row r="26" spans="1:13" x14ac:dyDescent="0.25">
      <c r="A26" s="241">
        <v>42756</v>
      </c>
      <c r="B26" s="242">
        <v>170109486</v>
      </c>
      <c r="C26" s="248">
        <v>25</v>
      </c>
      <c r="D26" s="246">
        <v>2535925</v>
      </c>
      <c r="E26" s="242"/>
      <c r="F26" s="248"/>
      <c r="G26" s="246"/>
      <c r="H26" s="246"/>
      <c r="I26" s="245">
        <v>1401925</v>
      </c>
      <c r="J26" s="246" t="s">
        <v>97</v>
      </c>
    </row>
    <row r="27" spans="1:13" x14ac:dyDescent="0.25">
      <c r="A27" s="241">
        <v>42756</v>
      </c>
      <c r="B27" s="242">
        <v>170109495</v>
      </c>
      <c r="C27" s="247">
        <v>3</v>
      </c>
      <c r="D27" s="246">
        <v>273175</v>
      </c>
      <c r="E27" s="244">
        <v>170029091</v>
      </c>
      <c r="F27" s="247">
        <v>9</v>
      </c>
      <c r="G27" s="246">
        <v>920063</v>
      </c>
      <c r="H27" s="244"/>
      <c r="I27" s="245"/>
      <c r="J27" s="246"/>
    </row>
    <row r="28" spans="1:13" x14ac:dyDescent="0.25">
      <c r="A28" s="241">
        <v>42766</v>
      </c>
      <c r="B28" s="242">
        <v>170110507</v>
      </c>
      <c r="C28" s="247">
        <v>59</v>
      </c>
      <c r="D28" s="246">
        <v>6618588</v>
      </c>
      <c r="E28" s="244">
        <v>170029327</v>
      </c>
      <c r="F28" s="247">
        <v>8</v>
      </c>
      <c r="G28" s="246">
        <v>658875</v>
      </c>
      <c r="H28" s="244"/>
      <c r="I28" s="245">
        <v>2150225</v>
      </c>
      <c r="J28" s="246" t="s">
        <v>97</v>
      </c>
    </row>
    <row r="29" spans="1:13" x14ac:dyDescent="0.25">
      <c r="A29" s="241">
        <v>42776</v>
      </c>
      <c r="B29" s="242">
        <v>170111877</v>
      </c>
      <c r="C29" s="247">
        <v>95</v>
      </c>
      <c r="D29" s="246">
        <v>9781275</v>
      </c>
      <c r="E29" s="244">
        <v>170029628</v>
      </c>
      <c r="F29" s="247"/>
      <c r="G29" s="246">
        <v>867738</v>
      </c>
      <c r="H29" s="244"/>
      <c r="I29" s="245">
        <v>5750850</v>
      </c>
      <c r="J29" s="246" t="s">
        <v>97</v>
      </c>
      <c r="M29" s="18"/>
    </row>
    <row r="30" spans="1:13" x14ac:dyDescent="0.25">
      <c r="A30" s="241"/>
      <c r="B30" s="242"/>
      <c r="C30" s="247"/>
      <c r="D30" s="246"/>
      <c r="E30" s="244">
        <v>170030010</v>
      </c>
      <c r="F30" s="247">
        <v>21</v>
      </c>
      <c r="G30" s="246">
        <v>2244200</v>
      </c>
      <c r="H30" s="244"/>
      <c r="I30" s="245">
        <v>500000</v>
      </c>
      <c r="J30" s="246" t="s">
        <v>76</v>
      </c>
      <c r="L30" s="18"/>
      <c r="M30" s="18"/>
    </row>
    <row r="31" spans="1:13" x14ac:dyDescent="0.25">
      <c r="A31" s="241"/>
      <c r="B31" s="242"/>
      <c r="C31" s="247"/>
      <c r="D31" s="246"/>
      <c r="E31" s="244"/>
      <c r="F31" s="247"/>
      <c r="G31" s="246"/>
      <c r="H31" s="244"/>
      <c r="I31" s="245">
        <v>7037000</v>
      </c>
      <c r="J31" s="246" t="s">
        <v>76</v>
      </c>
      <c r="L31" s="18"/>
    </row>
    <row r="32" spans="1:13" s="233" customFormat="1" x14ac:dyDescent="0.25">
      <c r="A32" s="241">
        <v>42790</v>
      </c>
      <c r="B32" s="242">
        <v>170113668</v>
      </c>
      <c r="C32" s="247">
        <v>60</v>
      </c>
      <c r="D32" s="246">
        <v>5989463</v>
      </c>
      <c r="E32" s="244"/>
      <c r="F32" s="247"/>
      <c r="G32" s="246"/>
      <c r="H32" s="244"/>
      <c r="I32" s="245"/>
      <c r="J32" s="246"/>
      <c r="L32" s="238"/>
    </row>
    <row r="33" spans="1:13" s="233" customFormat="1" x14ac:dyDescent="0.25">
      <c r="A33" s="241">
        <v>42795</v>
      </c>
      <c r="B33" s="242">
        <v>170114421</v>
      </c>
      <c r="C33" s="247">
        <v>30</v>
      </c>
      <c r="D33" s="246">
        <v>3245725</v>
      </c>
      <c r="E33" s="244">
        <v>170030303</v>
      </c>
      <c r="F33" s="247">
        <v>14</v>
      </c>
      <c r="G33" s="246">
        <v>1316525</v>
      </c>
      <c r="H33" s="244"/>
      <c r="I33" s="245">
        <v>4672938</v>
      </c>
      <c r="J33" s="246" t="s">
        <v>97</v>
      </c>
      <c r="L33" s="238"/>
    </row>
    <row r="34" spans="1:13" s="233" customFormat="1" x14ac:dyDescent="0.25">
      <c r="A34" s="241">
        <v>42797</v>
      </c>
      <c r="B34" s="242">
        <v>170114745</v>
      </c>
      <c r="C34" s="247">
        <v>85</v>
      </c>
      <c r="D34" s="246">
        <v>9573113</v>
      </c>
      <c r="E34" s="244">
        <v>170030376</v>
      </c>
      <c r="F34" s="247">
        <v>17</v>
      </c>
      <c r="G34" s="246">
        <v>1746675</v>
      </c>
      <c r="H34" s="244"/>
      <c r="I34" s="245">
        <v>1499050</v>
      </c>
      <c r="J34" s="246" t="s">
        <v>97</v>
      </c>
      <c r="L34" s="238"/>
    </row>
    <row r="35" spans="1:13" s="233" customFormat="1" x14ac:dyDescent="0.25">
      <c r="A35" s="241">
        <v>42801</v>
      </c>
      <c r="B35" s="242"/>
      <c r="C35" s="247"/>
      <c r="D35" s="246"/>
      <c r="E35" s="244"/>
      <c r="F35" s="247"/>
      <c r="G35" s="246"/>
      <c r="H35" s="244"/>
      <c r="I35" s="245">
        <v>4000000</v>
      </c>
      <c r="J35" s="246" t="s">
        <v>17</v>
      </c>
      <c r="L35" s="238"/>
    </row>
    <row r="36" spans="1:13" s="233" customFormat="1" x14ac:dyDescent="0.25">
      <c r="A36" s="241">
        <v>42805</v>
      </c>
      <c r="B36" s="242">
        <v>170115908</v>
      </c>
      <c r="C36" s="247">
        <v>34</v>
      </c>
      <c r="D36" s="246">
        <v>3458263</v>
      </c>
      <c r="E36" s="244">
        <v>170030713</v>
      </c>
      <c r="F36" s="247">
        <v>11</v>
      </c>
      <c r="G36" s="246">
        <v>1130763</v>
      </c>
      <c r="H36" s="244"/>
      <c r="I36" s="245">
        <v>3000000</v>
      </c>
      <c r="J36" s="246" t="s">
        <v>81</v>
      </c>
      <c r="L36" s="238"/>
    </row>
    <row r="37" spans="1:13" s="233" customFormat="1" x14ac:dyDescent="0.25">
      <c r="A37" s="241"/>
      <c r="B37" s="242"/>
      <c r="C37" s="247"/>
      <c r="D37" s="246"/>
      <c r="E37" s="244">
        <v>170030857</v>
      </c>
      <c r="F37" s="247">
        <v>2</v>
      </c>
      <c r="G37" s="246">
        <v>231438</v>
      </c>
      <c r="H37" s="244"/>
      <c r="I37" s="245">
        <v>4669300</v>
      </c>
      <c r="J37" s="246" t="s">
        <v>81</v>
      </c>
      <c r="L37" s="238"/>
    </row>
    <row r="38" spans="1:13" s="233" customFormat="1" x14ac:dyDescent="0.25">
      <c r="A38" s="241">
        <v>42808</v>
      </c>
      <c r="B38" s="242">
        <v>170116375</v>
      </c>
      <c r="C38" s="247">
        <v>71</v>
      </c>
      <c r="D38" s="246">
        <v>7429450</v>
      </c>
      <c r="E38" s="244">
        <v>170031049</v>
      </c>
      <c r="F38" s="247">
        <v>16</v>
      </c>
      <c r="G38" s="246">
        <v>1609475</v>
      </c>
      <c r="H38" s="244"/>
      <c r="I38" s="245">
        <v>5819975</v>
      </c>
      <c r="J38" s="246" t="s">
        <v>97</v>
      </c>
      <c r="L38" s="238"/>
    </row>
    <row r="39" spans="1:13" s="233" customFormat="1" x14ac:dyDescent="0.25">
      <c r="A39" s="241">
        <v>42812</v>
      </c>
      <c r="B39" s="242">
        <v>170117014</v>
      </c>
      <c r="C39" s="247">
        <v>67</v>
      </c>
      <c r="D39" s="246">
        <v>6799888</v>
      </c>
      <c r="E39" s="244">
        <v>170031271</v>
      </c>
      <c r="F39" s="247">
        <v>6</v>
      </c>
      <c r="G39" s="246">
        <v>663950</v>
      </c>
      <c r="H39" s="244"/>
      <c r="I39" s="245">
        <v>1136000</v>
      </c>
      <c r="J39" s="246" t="s">
        <v>17</v>
      </c>
      <c r="L39" s="238"/>
      <c r="M39" s="238"/>
    </row>
    <row r="40" spans="1:13" s="233" customFormat="1" x14ac:dyDescent="0.25">
      <c r="A40" s="241"/>
      <c r="B40" s="242"/>
      <c r="C40" s="247"/>
      <c r="D40" s="246"/>
      <c r="E40" s="244"/>
      <c r="F40" s="247"/>
      <c r="G40" s="246"/>
      <c r="H40" s="244"/>
      <c r="I40" s="245">
        <v>5000000</v>
      </c>
      <c r="J40" s="246" t="s">
        <v>159</v>
      </c>
      <c r="L40" s="238"/>
    </row>
    <row r="41" spans="1:13" s="233" customFormat="1" x14ac:dyDescent="0.25">
      <c r="A41" s="241">
        <v>42817</v>
      </c>
      <c r="B41" s="242">
        <v>170117670</v>
      </c>
      <c r="C41" s="247">
        <v>36</v>
      </c>
      <c r="D41" s="246">
        <v>3990088</v>
      </c>
      <c r="E41" s="244"/>
      <c r="F41" s="247"/>
      <c r="G41" s="246"/>
      <c r="H41" s="244"/>
      <c r="I41" s="245"/>
      <c r="J41" s="246"/>
      <c r="L41" s="238"/>
    </row>
    <row r="42" spans="1:13" s="233" customFormat="1" x14ac:dyDescent="0.25">
      <c r="A42" s="241">
        <v>42820</v>
      </c>
      <c r="B42" s="242">
        <v>170118168</v>
      </c>
      <c r="C42" s="247">
        <v>95</v>
      </c>
      <c r="D42" s="246">
        <v>10556788</v>
      </c>
      <c r="E42" s="244">
        <v>170031391</v>
      </c>
      <c r="F42" s="247">
        <v>13</v>
      </c>
      <c r="G42" s="246">
        <v>1389325</v>
      </c>
      <c r="H42" s="244"/>
      <c r="I42" s="245">
        <v>2670000</v>
      </c>
      <c r="J42" s="246" t="s">
        <v>159</v>
      </c>
      <c r="L42" s="238"/>
    </row>
    <row r="43" spans="1:13" s="233" customFormat="1" x14ac:dyDescent="0.25">
      <c r="A43" s="241">
        <v>42820</v>
      </c>
      <c r="B43" s="242"/>
      <c r="C43" s="247"/>
      <c r="D43" s="246"/>
      <c r="E43" s="244"/>
      <c r="F43" s="247"/>
      <c r="G43" s="246"/>
      <c r="H43" s="244"/>
      <c r="I43" s="245">
        <v>2000000</v>
      </c>
      <c r="J43" s="246" t="s">
        <v>159</v>
      </c>
      <c r="L43" s="238"/>
    </row>
    <row r="44" spans="1:13" s="233" customFormat="1" x14ac:dyDescent="0.25">
      <c r="A44" s="241">
        <v>42820</v>
      </c>
      <c r="B44" s="242"/>
      <c r="C44" s="247"/>
      <c r="D44" s="246"/>
      <c r="E44" s="244"/>
      <c r="F44" s="247"/>
      <c r="G44" s="246"/>
      <c r="H44" s="244"/>
      <c r="I44" s="245">
        <v>3000000</v>
      </c>
      <c r="J44" s="246" t="s">
        <v>17</v>
      </c>
      <c r="L44" s="238"/>
    </row>
    <row r="45" spans="1:13" s="233" customFormat="1" x14ac:dyDescent="0.25">
      <c r="A45" s="241">
        <v>42824</v>
      </c>
      <c r="B45" s="242"/>
      <c r="C45" s="247"/>
      <c r="D45" s="246"/>
      <c r="E45" s="244">
        <v>170031563</v>
      </c>
      <c r="F45" s="247">
        <v>12</v>
      </c>
      <c r="G45" s="246">
        <v>1437188</v>
      </c>
      <c r="H45" s="244"/>
      <c r="I45" s="245">
        <v>4050200</v>
      </c>
      <c r="J45" s="246" t="s">
        <v>159</v>
      </c>
      <c r="L45" s="238"/>
    </row>
    <row r="46" spans="1:13" s="233" customFormat="1" x14ac:dyDescent="0.25">
      <c r="A46" s="241">
        <v>42824</v>
      </c>
      <c r="B46" s="242">
        <v>170118752</v>
      </c>
      <c r="C46" s="247">
        <v>59</v>
      </c>
      <c r="D46" s="246">
        <v>6341650</v>
      </c>
      <c r="E46" s="244"/>
      <c r="F46" s="247"/>
      <c r="G46" s="246"/>
      <c r="H46" s="244"/>
      <c r="I46" s="245">
        <v>1500000</v>
      </c>
      <c r="J46" s="246" t="s">
        <v>159</v>
      </c>
      <c r="L46" s="238"/>
    </row>
    <row r="47" spans="1:13" s="233" customFormat="1" x14ac:dyDescent="0.25">
      <c r="A47" s="235">
        <v>42830</v>
      </c>
      <c r="B47" s="234"/>
      <c r="C47" s="240"/>
      <c r="D47" s="236"/>
      <c r="E47" s="244">
        <v>170031818</v>
      </c>
      <c r="F47" s="247">
        <v>8</v>
      </c>
      <c r="G47" s="246">
        <v>929863</v>
      </c>
      <c r="H47" s="244"/>
      <c r="I47" s="245">
        <v>3911800</v>
      </c>
      <c r="J47" s="246" t="s">
        <v>159</v>
      </c>
      <c r="L47" s="238"/>
    </row>
    <row r="48" spans="1:13" s="233" customFormat="1" x14ac:dyDescent="0.25">
      <c r="A48" s="241">
        <v>42830</v>
      </c>
      <c r="B48" s="242">
        <v>170119714</v>
      </c>
      <c r="C48" s="247">
        <v>29</v>
      </c>
      <c r="D48" s="246">
        <v>2863613</v>
      </c>
      <c r="E48" s="244">
        <v>170032094</v>
      </c>
      <c r="F48" s="247">
        <v>10</v>
      </c>
      <c r="G48" s="246">
        <v>1082900</v>
      </c>
      <c r="H48" s="244"/>
      <c r="I48" s="245">
        <v>1780713</v>
      </c>
      <c r="J48" s="246" t="s">
        <v>97</v>
      </c>
      <c r="L48" s="238"/>
    </row>
    <row r="49" spans="1:12" s="233" customFormat="1" x14ac:dyDescent="0.25">
      <c r="A49" s="241">
        <v>42836</v>
      </c>
      <c r="B49" s="242">
        <v>170120674</v>
      </c>
      <c r="C49" s="247">
        <v>72</v>
      </c>
      <c r="D49" s="246">
        <v>7628163</v>
      </c>
      <c r="E49" s="244"/>
      <c r="F49" s="247"/>
      <c r="G49" s="246"/>
      <c r="H49" s="244"/>
      <c r="I49" s="245">
        <v>2630000</v>
      </c>
      <c r="J49" s="246" t="s">
        <v>159</v>
      </c>
      <c r="L49" s="238"/>
    </row>
    <row r="50" spans="1:12" s="233" customFormat="1" x14ac:dyDescent="0.25">
      <c r="A50" s="241"/>
      <c r="B50" s="242"/>
      <c r="C50" s="247"/>
      <c r="D50" s="246"/>
      <c r="E50" s="244">
        <v>170032411</v>
      </c>
      <c r="F50" s="247">
        <v>15</v>
      </c>
      <c r="G50" s="246">
        <v>1883263</v>
      </c>
      <c r="H50" s="244"/>
      <c r="I50" s="245">
        <v>3114900</v>
      </c>
      <c r="J50" s="246" t="s">
        <v>159</v>
      </c>
      <c r="L50" s="238"/>
    </row>
    <row r="51" spans="1:12" s="233" customFormat="1" x14ac:dyDescent="0.25">
      <c r="A51" s="241">
        <v>42843</v>
      </c>
      <c r="B51" s="242">
        <v>170121738</v>
      </c>
      <c r="C51" s="247">
        <v>56</v>
      </c>
      <c r="D51" s="246">
        <v>5655825</v>
      </c>
      <c r="E51" s="244"/>
      <c r="F51" s="247"/>
      <c r="G51" s="246"/>
      <c r="H51" s="244"/>
      <c r="I51" s="245">
        <v>350000</v>
      </c>
      <c r="J51" s="246" t="s">
        <v>159</v>
      </c>
      <c r="L51" s="238"/>
    </row>
    <row r="52" spans="1:12" s="233" customFormat="1" x14ac:dyDescent="0.25">
      <c r="A52" s="241">
        <v>42846</v>
      </c>
      <c r="B52" s="242">
        <v>170122094</v>
      </c>
      <c r="C52" s="247">
        <v>48</v>
      </c>
      <c r="D52" s="246">
        <v>5165300</v>
      </c>
      <c r="E52" s="244">
        <v>170032522</v>
      </c>
      <c r="F52" s="247">
        <v>14</v>
      </c>
      <c r="G52" s="246">
        <v>1523463</v>
      </c>
      <c r="H52" s="244"/>
      <c r="I52" s="245"/>
      <c r="J52" s="246"/>
      <c r="L52" s="238"/>
    </row>
    <row r="53" spans="1:12" s="233" customFormat="1" x14ac:dyDescent="0.25">
      <c r="A53" s="241"/>
      <c r="B53" s="242"/>
      <c r="C53" s="247"/>
      <c r="D53" s="246"/>
      <c r="E53" s="244">
        <v>170032532</v>
      </c>
      <c r="F53" s="247">
        <v>14</v>
      </c>
      <c r="G53" s="246">
        <v>1496600</v>
      </c>
      <c r="H53" s="244"/>
      <c r="I53" s="245">
        <v>2451100</v>
      </c>
      <c r="J53" s="246" t="s">
        <v>159</v>
      </c>
      <c r="L53" s="238"/>
    </row>
    <row r="54" spans="1:12" s="233" customFormat="1" x14ac:dyDescent="0.25">
      <c r="A54" s="241">
        <v>42850</v>
      </c>
      <c r="B54" s="242">
        <v>170122659</v>
      </c>
      <c r="C54" s="247">
        <v>71</v>
      </c>
      <c r="D54" s="246">
        <v>7518350</v>
      </c>
      <c r="E54" s="244">
        <v>170032695</v>
      </c>
      <c r="F54" s="247">
        <v>20</v>
      </c>
      <c r="G54" s="246">
        <v>2180850</v>
      </c>
      <c r="H54" s="244"/>
      <c r="I54" s="245">
        <v>3000000</v>
      </c>
      <c r="J54" s="246" t="s">
        <v>159</v>
      </c>
      <c r="L54" s="238"/>
    </row>
    <row r="55" spans="1:12" s="233" customFormat="1" x14ac:dyDescent="0.25">
      <c r="A55" s="241"/>
      <c r="B55" s="242"/>
      <c r="C55" s="247"/>
      <c r="D55" s="246"/>
      <c r="E55" s="244">
        <v>170032879</v>
      </c>
      <c r="F55" s="247">
        <v>7</v>
      </c>
      <c r="G55" s="246">
        <v>778138</v>
      </c>
      <c r="H55" s="244"/>
      <c r="I55" s="245">
        <v>2400000</v>
      </c>
      <c r="J55" s="246" t="s">
        <v>159</v>
      </c>
      <c r="L55" s="238"/>
    </row>
    <row r="56" spans="1:12" s="233" customFormat="1" x14ac:dyDescent="0.25">
      <c r="A56" s="241">
        <v>42854</v>
      </c>
      <c r="B56" s="242"/>
      <c r="C56" s="247"/>
      <c r="D56" s="246"/>
      <c r="E56" s="244"/>
      <c r="F56" s="247"/>
      <c r="G56" s="246"/>
      <c r="H56" s="244"/>
      <c r="I56" s="245">
        <v>4160000</v>
      </c>
      <c r="J56" s="246" t="s">
        <v>159</v>
      </c>
      <c r="L56" s="238"/>
    </row>
    <row r="57" spans="1:12" s="233" customFormat="1" x14ac:dyDescent="0.25">
      <c r="A57" s="241">
        <v>42854</v>
      </c>
      <c r="B57" s="242">
        <v>170123201</v>
      </c>
      <c r="C57" s="247">
        <v>37</v>
      </c>
      <c r="D57" s="246">
        <v>4102963</v>
      </c>
      <c r="E57" s="244"/>
      <c r="F57" s="247"/>
      <c r="G57" s="246"/>
      <c r="H57" s="244"/>
      <c r="I57" s="245"/>
      <c r="J57" s="246"/>
      <c r="L57" s="238"/>
    </row>
    <row r="58" spans="1:12" s="233" customFormat="1" x14ac:dyDescent="0.25">
      <c r="A58" s="241">
        <v>42859</v>
      </c>
      <c r="B58" s="242">
        <v>170123938</v>
      </c>
      <c r="C58" s="247">
        <v>33</v>
      </c>
      <c r="D58" s="246">
        <v>3333225</v>
      </c>
      <c r="E58" s="244">
        <v>170033098</v>
      </c>
      <c r="F58" s="247">
        <v>17</v>
      </c>
      <c r="G58" s="246">
        <v>1780100</v>
      </c>
      <c r="H58" s="244"/>
      <c r="I58" s="245">
        <v>2322863</v>
      </c>
      <c r="J58" s="246" t="s">
        <v>165</v>
      </c>
      <c r="L58" s="238"/>
    </row>
    <row r="59" spans="1:12" s="233" customFormat="1" x14ac:dyDescent="0.25">
      <c r="A59" s="241">
        <v>42863</v>
      </c>
      <c r="B59" s="242">
        <v>170124553</v>
      </c>
      <c r="C59" s="247">
        <v>30</v>
      </c>
      <c r="D59" s="246">
        <v>3214400</v>
      </c>
      <c r="E59" s="244">
        <v>170033299</v>
      </c>
      <c r="F59" s="247">
        <v>11</v>
      </c>
      <c r="G59" s="246">
        <v>1237775</v>
      </c>
      <c r="H59" s="244"/>
      <c r="I59" s="245">
        <v>2095450</v>
      </c>
      <c r="J59" s="246" t="s">
        <v>165</v>
      </c>
      <c r="L59" s="238"/>
    </row>
    <row r="60" spans="1:12" s="233" customFormat="1" x14ac:dyDescent="0.25">
      <c r="A60" s="241">
        <v>42866</v>
      </c>
      <c r="B60" s="242">
        <v>170125022</v>
      </c>
      <c r="C60" s="247">
        <v>15</v>
      </c>
      <c r="D60" s="246">
        <v>1404550</v>
      </c>
      <c r="E60" s="244">
        <v>170033443</v>
      </c>
      <c r="F60" s="247">
        <v>1</v>
      </c>
      <c r="G60" s="246">
        <v>121013</v>
      </c>
      <c r="H60" s="244"/>
      <c r="I60" s="245">
        <v>2225000</v>
      </c>
      <c r="J60" s="246" t="s">
        <v>165</v>
      </c>
      <c r="L60" s="238"/>
    </row>
    <row r="61" spans="1:12" s="233" customFormat="1" x14ac:dyDescent="0.25">
      <c r="A61" s="241">
        <v>42866</v>
      </c>
      <c r="B61" s="242">
        <v>170125023</v>
      </c>
      <c r="C61" s="247">
        <v>32</v>
      </c>
      <c r="D61" s="246">
        <v>3154813</v>
      </c>
      <c r="E61" s="244">
        <v>170033444</v>
      </c>
      <c r="F61" s="247">
        <v>8</v>
      </c>
      <c r="G61" s="246">
        <v>863888</v>
      </c>
      <c r="H61" s="244"/>
      <c r="I61" s="245"/>
      <c r="J61" s="246"/>
      <c r="L61" s="238"/>
    </row>
    <row r="62" spans="1:12" s="233" customFormat="1" x14ac:dyDescent="0.25">
      <c r="A62" s="241">
        <v>42869</v>
      </c>
      <c r="B62" s="242"/>
      <c r="C62" s="247"/>
      <c r="D62" s="246"/>
      <c r="E62" s="244">
        <v>170033600</v>
      </c>
      <c r="F62" s="247">
        <v>12</v>
      </c>
      <c r="G62" s="246">
        <v>1286163</v>
      </c>
      <c r="H62" s="244"/>
      <c r="I62" s="245">
        <v>1211088</v>
      </c>
      <c r="J62" s="246"/>
      <c r="L62" s="238"/>
    </row>
    <row r="63" spans="1:12" s="233" customFormat="1" x14ac:dyDescent="0.25">
      <c r="A63" s="241">
        <v>42869</v>
      </c>
      <c r="B63" s="242"/>
      <c r="C63" s="247"/>
      <c r="D63" s="246"/>
      <c r="E63" s="244">
        <v>170033627</v>
      </c>
      <c r="F63" s="247">
        <v>1</v>
      </c>
      <c r="G63" s="246">
        <v>53113</v>
      </c>
      <c r="H63" s="244"/>
      <c r="I63" s="245">
        <v>1815538</v>
      </c>
      <c r="J63" s="246"/>
      <c r="L63" s="238"/>
    </row>
    <row r="64" spans="1:12" s="233" customFormat="1" x14ac:dyDescent="0.25">
      <c r="A64" s="241">
        <v>42871</v>
      </c>
      <c r="B64" s="242"/>
      <c r="C64" s="247"/>
      <c r="D64" s="246"/>
      <c r="E64" s="244">
        <v>170033682</v>
      </c>
      <c r="F64" s="247">
        <v>2</v>
      </c>
      <c r="G64" s="246">
        <v>193463</v>
      </c>
      <c r="H64" s="244"/>
      <c r="I64" s="245"/>
      <c r="J64" s="246"/>
      <c r="L64" s="238"/>
    </row>
    <row r="65" spans="1:12" s="233" customFormat="1" x14ac:dyDescent="0.25">
      <c r="A65" s="241">
        <v>42871</v>
      </c>
      <c r="B65" s="242">
        <v>170125685</v>
      </c>
      <c r="C65" s="247">
        <v>35</v>
      </c>
      <c r="D65" s="246">
        <v>3467713</v>
      </c>
      <c r="E65" s="244">
        <v>170033684</v>
      </c>
      <c r="F65" s="247">
        <v>1</v>
      </c>
      <c r="G65" s="246">
        <v>4500</v>
      </c>
      <c r="H65" s="244"/>
      <c r="I65" s="245">
        <v>500000</v>
      </c>
      <c r="J65" s="246" t="s">
        <v>166</v>
      </c>
      <c r="L65" s="238"/>
    </row>
    <row r="66" spans="1:12" s="233" customFormat="1" x14ac:dyDescent="0.25">
      <c r="A66" s="241">
        <v>42871</v>
      </c>
      <c r="B66" s="242"/>
      <c r="C66" s="247"/>
      <c r="D66" s="246"/>
      <c r="E66" s="244">
        <v>170033685</v>
      </c>
      <c r="F66" s="247">
        <v>1</v>
      </c>
      <c r="G66" s="246">
        <v>4000</v>
      </c>
      <c r="H66" s="244"/>
      <c r="I66" s="245"/>
      <c r="J66" s="246"/>
      <c r="L66" s="238"/>
    </row>
    <row r="67" spans="1:12" s="233" customFormat="1" x14ac:dyDescent="0.25">
      <c r="A67" s="241">
        <v>42874</v>
      </c>
      <c r="B67" s="242"/>
      <c r="C67" s="247"/>
      <c r="D67" s="246"/>
      <c r="E67" s="244">
        <v>170033838</v>
      </c>
      <c r="F67" s="247">
        <v>9</v>
      </c>
      <c r="G67" s="246">
        <v>1096550</v>
      </c>
      <c r="H67" s="244"/>
      <c r="I67" s="245">
        <v>1900000</v>
      </c>
      <c r="J67" s="246" t="s">
        <v>17</v>
      </c>
      <c r="L67" s="238"/>
    </row>
    <row r="68" spans="1:12" s="233" customFormat="1" x14ac:dyDescent="0.25">
      <c r="A68" s="235"/>
      <c r="B68" s="234"/>
      <c r="C68" s="240"/>
      <c r="D68" s="236"/>
      <c r="E68" s="101"/>
      <c r="F68" s="100"/>
      <c r="G68" s="34"/>
      <c r="H68" s="101"/>
      <c r="I68" s="102"/>
      <c r="J68" s="34"/>
      <c r="L68" s="238"/>
    </row>
    <row r="69" spans="1:12" s="233" customFormat="1" x14ac:dyDescent="0.25">
      <c r="A69" s="235"/>
      <c r="B69" s="234"/>
      <c r="C69" s="240"/>
      <c r="D69" s="236"/>
      <c r="E69" s="101"/>
      <c r="F69" s="100"/>
      <c r="G69" s="34"/>
      <c r="H69" s="101"/>
      <c r="I69" s="102"/>
      <c r="J69" s="34"/>
      <c r="L69" s="238"/>
    </row>
    <row r="70" spans="1:12" x14ac:dyDescent="0.25">
      <c r="A70" s="4"/>
      <c r="B70" s="3"/>
      <c r="C70" s="40"/>
      <c r="D70" s="6"/>
      <c r="E70" s="7"/>
      <c r="F70" s="40"/>
      <c r="G70" s="6"/>
      <c r="H70" s="7"/>
      <c r="I70" s="39"/>
      <c r="J70" s="6"/>
    </row>
    <row r="71" spans="1:12" x14ac:dyDescent="0.25">
      <c r="A71" s="4"/>
      <c r="B71" s="8" t="s">
        <v>11</v>
      </c>
      <c r="C71" s="77">
        <f>SUM(C8:C70)</f>
        <v>1836</v>
      </c>
      <c r="D71" s="9"/>
      <c r="E71" s="8" t="s">
        <v>11</v>
      </c>
      <c r="F71" s="77">
        <f>SUM(F8:F70)</f>
        <v>404</v>
      </c>
      <c r="G71" s="5"/>
      <c r="H71" s="3"/>
      <c r="I71" s="40"/>
      <c r="J71" s="5"/>
    </row>
    <row r="72" spans="1:12" x14ac:dyDescent="0.25">
      <c r="A72" s="4"/>
      <c r="B72" s="8"/>
      <c r="C72" s="77"/>
      <c r="D72" s="9"/>
      <c r="E72" s="8"/>
      <c r="F72" s="77"/>
      <c r="G72" s="32"/>
      <c r="H72" s="33"/>
      <c r="I72" s="40"/>
      <c r="J72" s="5"/>
    </row>
    <row r="73" spans="1:12" x14ac:dyDescent="0.25">
      <c r="A73" s="10"/>
      <c r="B73" s="11"/>
      <c r="C73" s="40"/>
      <c r="D73" s="6"/>
      <c r="E73" s="8"/>
      <c r="F73" s="40"/>
      <c r="G73" s="420" t="s">
        <v>12</v>
      </c>
      <c r="H73" s="420"/>
      <c r="I73" s="39"/>
      <c r="J73" s="13">
        <f>SUM(D8:D70)</f>
        <v>190854396</v>
      </c>
    </row>
    <row r="74" spans="1:12" x14ac:dyDescent="0.25">
      <c r="A74" s="4"/>
      <c r="B74" s="3"/>
      <c r="C74" s="40"/>
      <c r="D74" s="6"/>
      <c r="E74" s="7"/>
      <c r="F74" s="40"/>
      <c r="G74" s="420" t="s">
        <v>13</v>
      </c>
      <c r="H74" s="420"/>
      <c r="I74" s="39"/>
      <c r="J74" s="13">
        <f>SUM(G8:G70)</f>
        <v>44116911</v>
      </c>
    </row>
    <row r="75" spans="1:12" x14ac:dyDescent="0.25">
      <c r="A75" s="14"/>
      <c r="B75" s="7"/>
      <c r="C75" s="40"/>
      <c r="D75" s="6"/>
      <c r="E75" s="7"/>
      <c r="F75" s="40"/>
      <c r="G75" s="420" t="s">
        <v>14</v>
      </c>
      <c r="H75" s="420"/>
      <c r="I75" s="41"/>
      <c r="J75" s="15">
        <f>J73-J74</f>
        <v>146737485</v>
      </c>
    </row>
    <row r="76" spans="1:12" x14ac:dyDescent="0.25">
      <c r="A76" s="4"/>
      <c r="B76" s="16"/>
      <c r="C76" s="40"/>
      <c r="D76" s="17"/>
      <c r="E76" s="7"/>
      <c r="F76" s="40"/>
      <c r="G76" s="420" t="s">
        <v>15</v>
      </c>
      <c r="H76" s="420"/>
      <c r="I76" s="39"/>
      <c r="J76" s="13">
        <f>SUM(H8:H71)</f>
        <v>0</v>
      </c>
    </row>
    <row r="77" spans="1:12" x14ac:dyDescent="0.25">
      <c r="A77" s="4"/>
      <c r="B77" s="16"/>
      <c r="C77" s="40"/>
      <c r="D77" s="17"/>
      <c r="E77" s="7"/>
      <c r="F77" s="40"/>
      <c r="G77" s="420" t="s">
        <v>16</v>
      </c>
      <c r="H77" s="420"/>
      <c r="I77" s="39"/>
      <c r="J77" s="13">
        <f>J75+J76</f>
        <v>146737485</v>
      </c>
    </row>
    <row r="78" spans="1:12" x14ac:dyDescent="0.25">
      <c r="A78" s="4"/>
      <c r="B78" s="16"/>
      <c r="C78" s="40"/>
      <c r="D78" s="17"/>
      <c r="E78" s="7"/>
      <c r="F78" s="40"/>
      <c r="G78" s="420" t="s">
        <v>5</v>
      </c>
      <c r="H78" s="420"/>
      <c r="I78" s="39"/>
      <c r="J78" s="13">
        <f>SUM(I8:I71)</f>
        <v>146770967</v>
      </c>
    </row>
    <row r="79" spans="1:12" x14ac:dyDescent="0.25">
      <c r="A79" s="4"/>
      <c r="B79" s="16"/>
      <c r="C79" s="40"/>
      <c r="D79" s="17"/>
      <c r="E79" s="7"/>
      <c r="F79" s="40"/>
      <c r="G79" s="420" t="s">
        <v>31</v>
      </c>
      <c r="H79" s="420"/>
      <c r="I79" s="40" t="str">
        <f>IF(J79&gt;0,"SALDO",IF(J79&lt;0,"PIUTANG",IF(J79=0,"LUNAS")))</f>
        <v>SALDO</v>
      </c>
      <c r="J79" s="13">
        <f>J78-J77</f>
        <v>33482</v>
      </c>
    </row>
  </sheetData>
  <mergeCells count="15">
    <mergeCell ref="G79:H79"/>
    <mergeCell ref="G73:H73"/>
    <mergeCell ref="G74:H74"/>
    <mergeCell ref="G75:H75"/>
    <mergeCell ref="G76:H76"/>
    <mergeCell ref="G77:H77"/>
    <mergeCell ref="G78:H78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O26"/>
  <sheetViews>
    <sheetView workbookViewId="0">
      <pane ySplit="7" topLeftCell="A8" activePane="bottomLeft" state="frozen"/>
      <selection pane="bottomLeft" activeCell="E25" sqref="E25"/>
    </sheetView>
  </sheetViews>
  <sheetFormatPr defaultRowHeight="15" x14ac:dyDescent="0.25"/>
  <cols>
    <col min="1" max="1" width="11.42578125" style="156" bestFit="1" customWidth="1"/>
    <col min="2" max="2" width="10.28515625" style="56" customWidth="1"/>
    <col min="3" max="3" width="6.7109375" style="37" customWidth="1"/>
    <col min="4" max="4" width="12.5703125" bestFit="1" customWidth="1"/>
    <col min="5" max="5" width="12.28515625" style="56" customWidth="1"/>
    <col min="6" max="6" width="4.42578125" style="219" customWidth="1"/>
    <col min="7" max="7" width="11.42578125" customWidth="1"/>
    <col min="8" max="8" width="9.28515625" style="37" customWidth="1"/>
    <col min="9" max="9" width="12" customWidth="1"/>
    <col min="10" max="10" width="14.5703125" style="70" customWidth="1"/>
    <col min="12" max="12" width="11.5703125" bestFit="1" customWidth="1"/>
    <col min="14" max="15" width="11.5703125" bestFit="1" customWidth="1"/>
    <col min="21" max="22" width="11.5703125" bestFit="1" customWidth="1"/>
    <col min="23" max="25" width="10.5703125" bestFit="1" customWidth="1"/>
  </cols>
  <sheetData>
    <row r="1" spans="1:15" x14ac:dyDescent="0.25">
      <c r="A1" s="155" t="s">
        <v>0</v>
      </c>
      <c r="B1" s="22"/>
      <c r="C1" s="78" t="s">
        <v>34</v>
      </c>
      <c r="D1" s="20"/>
      <c r="E1" s="22"/>
      <c r="F1" s="72" t="s">
        <v>119</v>
      </c>
      <c r="G1" s="72"/>
      <c r="H1" s="72"/>
      <c r="I1" s="20" t="s">
        <v>96</v>
      </c>
    </row>
    <row r="2" spans="1:15" x14ac:dyDescent="0.25">
      <c r="A2" s="155" t="s">
        <v>1</v>
      </c>
      <c r="B2" s="22"/>
      <c r="C2" s="78" t="s">
        <v>95</v>
      </c>
      <c r="D2" s="20"/>
      <c r="E2" s="22"/>
      <c r="F2" s="414" t="s">
        <v>118</v>
      </c>
      <c r="G2" s="414"/>
      <c r="H2" s="414"/>
      <c r="I2" s="21">
        <f>J25*-1</f>
        <v>57975</v>
      </c>
    </row>
    <row r="3" spans="1:15" s="233" customFormat="1" x14ac:dyDescent="0.25">
      <c r="A3" s="218" t="s">
        <v>114</v>
      </c>
      <c r="B3" s="22"/>
      <c r="C3" s="221" t="s">
        <v>117</v>
      </c>
      <c r="D3" s="218"/>
      <c r="E3" s="22"/>
      <c r="F3" s="265" t="s">
        <v>116</v>
      </c>
      <c r="G3" s="265"/>
      <c r="H3" s="265" t="s">
        <v>120</v>
      </c>
      <c r="I3" s="21" t="s">
        <v>121</v>
      </c>
      <c r="J3" s="70"/>
    </row>
    <row r="4" spans="1:15" x14ac:dyDescent="0.25">
      <c r="L4" s="18"/>
      <c r="N4" s="18"/>
      <c r="O4" s="37"/>
    </row>
    <row r="5" spans="1:15" ht="19.5" x14ac:dyDescent="0.25">
      <c r="A5" s="415"/>
      <c r="B5" s="415"/>
      <c r="C5" s="415"/>
      <c r="D5" s="415"/>
      <c r="E5" s="415"/>
      <c r="F5" s="415"/>
      <c r="G5" s="415"/>
      <c r="H5" s="415"/>
      <c r="I5" s="415"/>
      <c r="J5" s="415"/>
      <c r="L5" s="18"/>
      <c r="N5" s="18"/>
      <c r="O5" s="37"/>
    </row>
    <row r="6" spans="1:15" x14ac:dyDescent="0.25">
      <c r="A6" s="416" t="s">
        <v>2</v>
      </c>
      <c r="B6" s="417" t="s">
        <v>3</v>
      </c>
      <c r="C6" s="417"/>
      <c r="D6" s="417"/>
      <c r="E6" s="417"/>
      <c r="F6" s="417"/>
      <c r="G6" s="417"/>
      <c r="H6" s="480" t="s">
        <v>4</v>
      </c>
      <c r="I6" s="482" t="s">
        <v>5</v>
      </c>
      <c r="J6" s="483" t="s">
        <v>6</v>
      </c>
      <c r="L6" s="18"/>
      <c r="N6" s="18"/>
      <c r="O6" s="37"/>
    </row>
    <row r="7" spans="1:15" x14ac:dyDescent="0.25">
      <c r="A7" s="416"/>
      <c r="B7" s="30" t="s">
        <v>7</v>
      </c>
      <c r="C7" s="79" t="s">
        <v>8</v>
      </c>
      <c r="D7" s="31" t="s">
        <v>9</v>
      </c>
      <c r="E7" s="30" t="s">
        <v>10</v>
      </c>
      <c r="F7" s="79" t="s">
        <v>8</v>
      </c>
      <c r="G7" s="31" t="s">
        <v>9</v>
      </c>
      <c r="H7" s="481"/>
      <c r="I7" s="482"/>
      <c r="J7" s="483"/>
    </row>
    <row r="8" spans="1:15" s="67" customFormat="1" x14ac:dyDescent="0.25">
      <c r="A8" s="157">
        <v>42738</v>
      </c>
      <c r="B8" s="86">
        <v>170108040</v>
      </c>
      <c r="C8" s="85">
        <v>1</v>
      </c>
      <c r="D8" s="96">
        <v>154963</v>
      </c>
      <c r="E8" s="86">
        <v>170028780</v>
      </c>
      <c r="F8" s="85">
        <v>5</v>
      </c>
      <c r="G8" s="96">
        <v>463925</v>
      </c>
      <c r="H8" s="85"/>
      <c r="I8" s="96">
        <v>533226</v>
      </c>
      <c r="J8" s="97" t="s">
        <v>17</v>
      </c>
    </row>
    <row r="9" spans="1:15" s="67" customFormat="1" x14ac:dyDescent="0.25">
      <c r="A9" s="157">
        <v>42739</v>
      </c>
      <c r="B9" s="86">
        <v>170108122</v>
      </c>
      <c r="C9" s="85">
        <v>9</v>
      </c>
      <c r="D9" s="96">
        <v>915513</v>
      </c>
      <c r="E9" s="86"/>
      <c r="F9" s="85"/>
      <c r="G9" s="96"/>
      <c r="H9" s="85"/>
      <c r="I9" s="96"/>
      <c r="J9" s="97"/>
    </row>
    <row r="10" spans="1:15" s="67" customFormat="1" x14ac:dyDescent="0.25">
      <c r="A10" s="157">
        <v>42740</v>
      </c>
      <c r="B10" s="86">
        <v>170208197</v>
      </c>
      <c r="C10" s="85">
        <v>1</v>
      </c>
      <c r="D10" s="96">
        <v>198625</v>
      </c>
      <c r="E10" s="86">
        <v>170028836</v>
      </c>
      <c r="F10" s="85">
        <v>3</v>
      </c>
      <c r="G10" s="96">
        <v>271950</v>
      </c>
      <c r="H10" s="85"/>
      <c r="I10" s="96"/>
      <c r="J10" s="97"/>
    </row>
    <row r="11" spans="1:15" s="256" customFormat="1" x14ac:dyDescent="0.25">
      <c r="A11" s="184"/>
      <c r="B11" s="185"/>
      <c r="C11" s="186"/>
      <c r="D11" s="187"/>
      <c r="E11" s="185">
        <v>170029162</v>
      </c>
      <c r="F11" s="186">
        <v>3</v>
      </c>
      <c r="G11" s="187">
        <v>280650</v>
      </c>
      <c r="H11" s="186"/>
      <c r="I11" s="187"/>
      <c r="J11" s="188"/>
    </row>
    <row r="12" spans="1:15" s="256" customFormat="1" x14ac:dyDescent="0.25">
      <c r="A12" s="184">
        <v>42784</v>
      </c>
      <c r="B12" s="185">
        <v>170112988</v>
      </c>
      <c r="C12" s="186">
        <v>3</v>
      </c>
      <c r="D12" s="187">
        <v>338625</v>
      </c>
      <c r="E12" s="185"/>
      <c r="F12" s="186"/>
      <c r="G12" s="187"/>
      <c r="H12" s="186"/>
      <c r="I12" s="187"/>
      <c r="J12" s="188"/>
    </row>
    <row r="13" spans="1:15" s="256" customFormat="1" x14ac:dyDescent="0.25">
      <c r="A13" s="184">
        <v>42786</v>
      </c>
      <c r="B13" s="185">
        <v>170113184</v>
      </c>
      <c r="C13" s="186">
        <v>13</v>
      </c>
      <c r="D13" s="187"/>
      <c r="E13" s="185"/>
      <c r="F13" s="186"/>
      <c r="G13" s="187"/>
      <c r="H13" s="186"/>
      <c r="I13" s="187"/>
      <c r="J13" s="188"/>
    </row>
    <row r="14" spans="1:15" s="256" customFormat="1" x14ac:dyDescent="0.25">
      <c r="A14" s="184"/>
      <c r="B14" s="185"/>
      <c r="C14" s="186"/>
      <c r="D14" s="187"/>
      <c r="E14" s="185"/>
      <c r="F14" s="186"/>
      <c r="G14" s="187"/>
      <c r="H14" s="186"/>
      <c r="I14" s="187"/>
      <c r="J14" s="188"/>
    </row>
    <row r="15" spans="1:15" s="67" customFormat="1" x14ac:dyDescent="0.25">
      <c r="A15" s="184"/>
      <c r="B15" s="185"/>
      <c r="C15" s="186"/>
      <c r="D15" s="187"/>
      <c r="E15" s="185"/>
      <c r="F15" s="186"/>
      <c r="G15" s="187"/>
      <c r="H15" s="186"/>
      <c r="I15" s="187"/>
      <c r="J15" s="188"/>
    </row>
    <row r="16" spans="1:15" s="67" customFormat="1" x14ac:dyDescent="0.25">
      <c r="A16" s="158"/>
      <c r="B16" s="29"/>
      <c r="C16" s="59"/>
      <c r="D16" s="64"/>
      <c r="E16" s="29"/>
      <c r="F16" s="59"/>
      <c r="G16" s="64"/>
      <c r="H16" s="59"/>
      <c r="I16" s="64"/>
      <c r="J16" s="71"/>
    </row>
    <row r="17" spans="1:10" s="67" customFormat="1" x14ac:dyDescent="0.25">
      <c r="A17" s="159"/>
      <c r="B17" s="54" t="s">
        <v>11</v>
      </c>
      <c r="C17" s="58">
        <f>SUM(C8:C16)</f>
        <v>27</v>
      </c>
      <c r="D17" s="69">
        <f>SUM(D8:D16)</f>
        <v>1607726</v>
      </c>
      <c r="E17" s="54" t="s">
        <v>11</v>
      </c>
      <c r="F17" s="58">
        <f>SUM(F8:F16)</f>
        <v>11</v>
      </c>
      <c r="G17" s="69">
        <f>SUM(G8:G16)</f>
        <v>1016525</v>
      </c>
      <c r="H17" s="80">
        <f>SUM(H8:H16)</f>
        <v>0</v>
      </c>
      <c r="I17" s="69">
        <f>SUM(I8:I16)</f>
        <v>533226</v>
      </c>
      <c r="J17" s="71"/>
    </row>
    <row r="18" spans="1:10" s="67" customFormat="1" x14ac:dyDescent="0.25">
      <c r="A18" s="159"/>
      <c r="B18" s="266"/>
      <c r="C18" s="58"/>
      <c r="D18" s="271"/>
      <c r="E18" s="266"/>
      <c r="F18" s="58"/>
      <c r="G18" s="271"/>
      <c r="H18" s="268"/>
      <c r="I18" s="271"/>
      <c r="J18" s="71"/>
    </row>
    <row r="19" spans="1:10" s="67" customFormat="1" x14ac:dyDescent="0.25">
      <c r="A19" s="159"/>
      <c r="B19" s="55"/>
      <c r="C19" s="59"/>
      <c r="D19" s="69"/>
      <c r="E19" s="54"/>
      <c r="F19" s="59"/>
      <c r="G19" s="484" t="s">
        <v>12</v>
      </c>
      <c r="H19" s="484"/>
      <c r="I19" s="64"/>
      <c r="J19" s="73">
        <f>SUM(D8:D16)</f>
        <v>1607726</v>
      </c>
    </row>
    <row r="20" spans="1:10" s="67" customFormat="1" x14ac:dyDescent="0.25">
      <c r="A20" s="159"/>
      <c r="B20" s="29"/>
      <c r="C20" s="59"/>
      <c r="D20" s="64"/>
      <c r="E20" s="29"/>
      <c r="F20" s="59"/>
      <c r="G20" s="484" t="s">
        <v>13</v>
      </c>
      <c r="H20" s="484"/>
      <c r="I20" s="65"/>
      <c r="J20" s="73">
        <f>SUM(G8:G16)</f>
        <v>1016525</v>
      </c>
    </row>
    <row r="21" spans="1:10" s="67" customFormat="1" x14ac:dyDescent="0.25">
      <c r="A21" s="159"/>
      <c r="B21" s="29"/>
      <c r="C21" s="59"/>
      <c r="D21" s="64"/>
      <c r="E21" s="29"/>
      <c r="F21" s="59"/>
      <c r="G21" s="484" t="s">
        <v>14</v>
      </c>
      <c r="H21" s="484"/>
      <c r="I21" s="69"/>
      <c r="J21" s="73">
        <f>J19-J20</f>
        <v>591201</v>
      </c>
    </row>
    <row r="22" spans="1:10" s="67" customFormat="1" x14ac:dyDescent="0.25">
      <c r="A22" s="159"/>
      <c r="B22" s="74"/>
      <c r="C22" s="59"/>
      <c r="D22" s="64"/>
      <c r="E22" s="29"/>
      <c r="F22" s="59"/>
      <c r="G22" s="484" t="s">
        <v>15</v>
      </c>
      <c r="H22" s="484"/>
      <c r="I22" s="65"/>
      <c r="J22" s="73">
        <f>SUM(H8:H16)</f>
        <v>0</v>
      </c>
    </row>
    <row r="23" spans="1:10" s="67" customFormat="1" x14ac:dyDescent="0.25">
      <c r="A23" s="159"/>
      <c r="B23" s="74"/>
      <c r="C23" s="59"/>
      <c r="D23" s="64"/>
      <c r="E23" s="29"/>
      <c r="F23" s="59"/>
      <c r="G23" s="484" t="s">
        <v>16</v>
      </c>
      <c r="H23" s="484"/>
      <c r="I23" s="65"/>
      <c r="J23" s="73">
        <f>J21+J22</f>
        <v>591201</v>
      </c>
    </row>
    <row r="24" spans="1:10" s="67" customFormat="1" x14ac:dyDescent="0.25">
      <c r="A24" s="159"/>
      <c r="B24" s="74"/>
      <c r="C24" s="59"/>
      <c r="D24" s="64"/>
      <c r="E24" s="29"/>
      <c r="F24" s="59"/>
      <c r="G24" s="484" t="s">
        <v>5</v>
      </c>
      <c r="H24" s="484"/>
      <c r="I24" s="65"/>
      <c r="J24" s="73">
        <f>SUM(I8:I16)</f>
        <v>533226</v>
      </c>
    </row>
    <row r="25" spans="1:10" s="67" customFormat="1" x14ac:dyDescent="0.25">
      <c r="A25" s="159"/>
      <c r="B25" s="74"/>
      <c r="C25" s="59"/>
      <c r="D25" s="64"/>
      <c r="E25" s="29"/>
      <c r="F25" s="59"/>
      <c r="G25" s="484" t="s">
        <v>31</v>
      </c>
      <c r="H25" s="484"/>
      <c r="I25" s="29" t="str">
        <f>IF(J25&gt;0,"SALDO",IF(J25&lt;0,"PIUTANG",IF(J25=0,"LUNAS")))</f>
        <v>PIUTANG</v>
      </c>
      <c r="J25" s="73">
        <f>J24-J23</f>
        <v>-57975</v>
      </c>
    </row>
    <row r="26" spans="1:10" x14ac:dyDescent="0.25">
      <c r="D26" s="62"/>
    </row>
  </sheetData>
  <mergeCells count="14">
    <mergeCell ref="G25:H25"/>
    <mergeCell ref="G19:H19"/>
    <mergeCell ref="G20:H20"/>
    <mergeCell ref="G21:H21"/>
    <mergeCell ref="G22:H22"/>
    <mergeCell ref="G23:H23"/>
    <mergeCell ref="G24:H24"/>
    <mergeCell ref="F2:H2"/>
    <mergeCell ref="A5:J5"/>
    <mergeCell ref="A6:A7"/>
    <mergeCell ref="B6:G6"/>
    <mergeCell ref="H6:H7"/>
    <mergeCell ref="I6:I7"/>
    <mergeCell ref="J6:J7"/>
  </mergeCells>
  <pageMargins left="0.13" right="0.12" top="0.55000000000000004" bottom="0.42" header="0.15" footer="0.47"/>
  <pageSetup paperSize="9" orientation="portrait" horizontalDpi="120" verticalDpi="72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R321"/>
  <sheetViews>
    <sheetView tabSelected="1" workbookViewId="0">
      <pane ySplit="7" topLeftCell="A301" activePane="bottomLeft" state="frozen"/>
      <selection pane="bottomLeft" activeCell="J305" sqref="J305"/>
    </sheetView>
  </sheetViews>
  <sheetFormatPr defaultRowHeight="15" x14ac:dyDescent="0.25"/>
  <cols>
    <col min="1" max="1" width="9.42578125" style="233" customWidth="1"/>
    <col min="2" max="2" width="11.85546875" style="233" customWidth="1"/>
    <col min="3" max="3" width="8" style="222" customWidth="1"/>
    <col min="4" max="4" width="15.140625" style="233" customWidth="1"/>
    <col min="5" max="5" width="10.28515625" style="267" customWidth="1"/>
    <col min="6" max="6" width="7.140625" style="222" customWidth="1"/>
    <col min="7" max="7" width="14.85546875" style="233" customWidth="1"/>
    <col min="8" max="8" width="11.7109375" style="233" customWidth="1"/>
    <col min="9" max="9" width="15" style="233" customWidth="1"/>
    <col min="10" max="10" width="16.7109375" style="233" customWidth="1"/>
    <col min="11" max="11" width="9.140625" style="219"/>
    <col min="12" max="12" width="15.28515625" style="219" bestFit="1" customWidth="1"/>
    <col min="13" max="14" width="11.5703125" style="219" bestFit="1" customWidth="1"/>
    <col min="15" max="18" width="9.140625" style="219"/>
    <col min="19" max="16384" width="9.140625" style="233"/>
  </cols>
  <sheetData>
    <row r="1" spans="1:18" x14ac:dyDescent="0.25">
      <c r="A1" s="218" t="s">
        <v>0</v>
      </c>
      <c r="B1" s="218"/>
      <c r="C1" s="221" t="s">
        <v>188</v>
      </c>
      <c r="D1" s="218"/>
      <c r="E1" s="22"/>
      <c r="F1" s="72" t="s">
        <v>189</v>
      </c>
      <c r="G1" s="72"/>
      <c r="H1" s="72" t="s">
        <v>190</v>
      </c>
      <c r="I1" s="42" t="s">
        <v>26</v>
      </c>
      <c r="J1" s="218"/>
      <c r="L1" s="219">
        <f>SUM(D300:D304)</f>
        <v>4324035</v>
      </c>
      <c r="M1" s="219">
        <f>SUM(D250:D252)</f>
        <v>3129870</v>
      </c>
    </row>
    <row r="2" spans="1:18" x14ac:dyDescent="0.25">
      <c r="A2" s="218" t="s">
        <v>1</v>
      </c>
      <c r="B2" s="218"/>
      <c r="C2" s="221" t="s">
        <v>19</v>
      </c>
      <c r="D2" s="218"/>
      <c r="E2" s="22"/>
      <c r="F2" s="72" t="s">
        <v>191</v>
      </c>
      <c r="G2" s="72"/>
      <c r="H2" s="72" t="s">
        <v>190</v>
      </c>
      <c r="I2" s="220">
        <f>J321*-1</f>
        <v>0</v>
      </c>
      <c r="J2" s="218"/>
      <c r="L2" s="219">
        <f>SUM(G300:G304)</f>
        <v>104040</v>
      </c>
      <c r="M2" s="219">
        <f>SUM(G250:G252)</f>
        <v>1760040</v>
      </c>
    </row>
    <row r="3" spans="1:18" x14ac:dyDescent="0.25">
      <c r="A3" s="218" t="s">
        <v>114</v>
      </c>
      <c r="B3" s="218"/>
      <c r="C3" s="221" t="s">
        <v>192</v>
      </c>
      <c r="D3" s="218"/>
      <c r="E3" s="22"/>
      <c r="F3" s="318" t="s">
        <v>116</v>
      </c>
      <c r="G3" s="318"/>
      <c r="H3" s="318" t="s">
        <v>190</v>
      </c>
      <c r="I3" s="278" t="s">
        <v>193</v>
      </c>
      <c r="J3" s="218"/>
      <c r="L3" s="219">
        <f>L1-L2</f>
        <v>4219995</v>
      </c>
      <c r="M3" s="219">
        <f>M1-M2</f>
        <v>1369830</v>
      </c>
      <c r="N3" s="219">
        <f>L3+M3</f>
        <v>5589825</v>
      </c>
    </row>
    <row r="4" spans="1:18" x14ac:dyDescent="0.25">
      <c r="L4" s="233"/>
    </row>
    <row r="5" spans="1:18" ht="19.5" x14ac:dyDescent="0.25">
      <c r="A5" s="415"/>
      <c r="B5" s="415"/>
      <c r="C5" s="415"/>
      <c r="D5" s="415"/>
      <c r="E5" s="415"/>
      <c r="F5" s="415"/>
      <c r="G5" s="415"/>
      <c r="H5" s="415"/>
      <c r="I5" s="415"/>
      <c r="J5" s="415"/>
    </row>
    <row r="6" spans="1:18" x14ac:dyDescent="0.25">
      <c r="A6" s="416" t="s">
        <v>2</v>
      </c>
      <c r="B6" s="417" t="s">
        <v>3</v>
      </c>
      <c r="C6" s="417"/>
      <c r="D6" s="417"/>
      <c r="E6" s="417"/>
      <c r="F6" s="417"/>
      <c r="G6" s="417"/>
      <c r="H6" s="425" t="s">
        <v>4</v>
      </c>
      <c r="I6" s="427" t="s">
        <v>5</v>
      </c>
      <c r="J6" s="429" t="s">
        <v>6</v>
      </c>
    </row>
    <row r="7" spans="1:18" x14ac:dyDescent="0.25">
      <c r="A7" s="416"/>
      <c r="B7" s="319" t="s">
        <v>7</v>
      </c>
      <c r="C7" s="321" t="s">
        <v>8</v>
      </c>
      <c r="D7" s="320" t="s">
        <v>9</v>
      </c>
      <c r="E7" s="319" t="s">
        <v>10</v>
      </c>
      <c r="F7" s="321" t="s">
        <v>8</v>
      </c>
      <c r="G7" s="320" t="s">
        <v>9</v>
      </c>
      <c r="H7" s="426"/>
      <c r="I7" s="428"/>
      <c r="J7" s="430"/>
    </row>
    <row r="8" spans="1:18" s="134" customFormat="1" x14ac:dyDescent="0.25">
      <c r="A8" s="241">
        <v>43467</v>
      </c>
      <c r="B8" s="242">
        <v>190182528</v>
      </c>
      <c r="C8" s="247">
        <v>10</v>
      </c>
      <c r="D8" s="246">
        <v>949638</v>
      </c>
      <c r="E8" s="242">
        <v>180046721</v>
      </c>
      <c r="F8" s="247">
        <v>2</v>
      </c>
      <c r="G8" s="246">
        <v>234588</v>
      </c>
      <c r="H8" s="245"/>
      <c r="I8" s="245"/>
      <c r="J8" s="246"/>
      <c r="K8" s="138"/>
      <c r="L8" s="138"/>
      <c r="M8" s="138"/>
      <c r="N8" s="138"/>
      <c r="O8" s="138"/>
      <c r="P8" s="138"/>
      <c r="Q8" s="138"/>
      <c r="R8" s="138"/>
    </row>
    <row r="9" spans="1:18" s="134" customFormat="1" x14ac:dyDescent="0.25">
      <c r="A9" s="241">
        <v>43467</v>
      </c>
      <c r="B9" s="242">
        <v>190182534</v>
      </c>
      <c r="C9" s="247">
        <v>64</v>
      </c>
      <c r="D9" s="246">
        <v>6642650</v>
      </c>
      <c r="E9" s="242"/>
      <c r="F9" s="247"/>
      <c r="G9" s="246"/>
      <c r="H9" s="245"/>
      <c r="I9" s="245"/>
      <c r="J9" s="246"/>
      <c r="K9" s="138"/>
      <c r="L9" s="138"/>
      <c r="M9" s="138"/>
      <c r="N9" s="138"/>
      <c r="O9" s="138"/>
      <c r="P9" s="138"/>
      <c r="Q9" s="138"/>
      <c r="R9" s="138"/>
    </row>
    <row r="10" spans="1:18" s="134" customFormat="1" x14ac:dyDescent="0.25">
      <c r="A10" s="241">
        <v>43467</v>
      </c>
      <c r="B10" s="242">
        <v>190182548</v>
      </c>
      <c r="C10" s="247">
        <v>25</v>
      </c>
      <c r="D10" s="246">
        <v>2517725</v>
      </c>
      <c r="E10" s="242"/>
      <c r="F10" s="247"/>
      <c r="G10" s="246"/>
      <c r="H10" s="245"/>
      <c r="I10" s="245"/>
      <c r="J10" s="246"/>
      <c r="K10" s="138"/>
      <c r="L10" s="138"/>
      <c r="M10" s="138"/>
      <c r="N10" s="138"/>
      <c r="O10" s="138"/>
      <c r="P10" s="138"/>
      <c r="Q10" s="138"/>
      <c r="R10" s="138"/>
    </row>
    <row r="11" spans="1:18" s="134" customFormat="1" x14ac:dyDescent="0.25">
      <c r="A11" s="241">
        <v>43467</v>
      </c>
      <c r="B11" s="242">
        <v>190182550</v>
      </c>
      <c r="C11" s="247">
        <v>1</v>
      </c>
      <c r="D11" s="246">
        <v>121450</v>
      </c>
      <c r="E11" s="242"/>
      <c r="F11" s="247"/>
      <c r="G11" s="246"/>
      <c r="H11" s="245"/>
      <c r="I11" s="245"/>
      <c r="J11" s="246"/>
      <c r="K11" s="138"/>
      <c r="L11" s="138"/>
      <c r="M11" s="138"/>
      <c r="N11" s="138"/>
      <c r="O11" s="138"/>
      <c r="P11" s="138"/>
      <c r="Q11" s="138"/>
      <c r="R11" s="138"/>
    </row>
    <row r="12" spans="1:18" s="134" customFormat="1" x14ac:dyDescent="0.25">
      <c r="A12" s="241">
        <v>43102</v>
      </c>
      <c r="B12" s="242">
        <v>190182567</v>
      </c>
      <c r="C12" s="247">
        <v>9</v>
      </c>
      <c r="D12" s="246">
        <v>831250</v>
      </c>
      <c r="E12" s="242"/>
      <c r="F12" s="247"/>
      <c r="G12" s="246"/>
      <c r="H12" s="245"/>
      <c r="I12" s="245">
        <v>10828125</v>
      </c>
      <c r="J12" s="246" t="s">
        <v>17</v>
      </c>
      <c r="K12" s="138"/>
      <c r="L12" s="138"/>
      <c r="M12" s="138"/>
      <c r="N12" s="138"/>
      <c r="O12" s="138"/>
      <c r="P12" s="138"/>
      <c r="Q12" s="138"/>
      <c r="R12" s="138"/>
    </row>
    <row r="13" spans="1:18" s="134" customFormat="1" x14ac:dyDescent="0.25">
      <c r="A13" s="241">
        <v>43468</v>
      </c>
      <c r="B13" s="242">
        <v>190182580</v>
      </c>
      <c r="C13" s="247">
        <v>29</v>
      </c>
      <c r="D13" s="246">
        <v>3461850</v>
      </c>
      <c r="E13" s="242"/>
      <c r="F13" s="247"/>
      <c r="G13" s="246"/>
      <c r="H13" s="245"/>
      <c r="I13" s="245"/>
      <c r="J13" s="246"/>
      <c r="K13" s="138"/>
      <c r="L13" s="138"/>
      <c r="M13" s="138"/>
      <c r="N13" s="138"/>
      <c r="O13" s="138"/>
      <c r="P13" s="138"/>
      <c r="Q13" s="138"/>
      <c r="R13" s="138"/>
    </row>
    <row r="14" spans="1:18" s="134" customFormat="1" x14ac:dyDescent="0.25">
      <c r="A14" s="241">
        <v>43468</v>
      </c>
      <c r="B14" s="242">
        <v>190182600</v>
      </c>
      <c r="C14" s="247">
        <v>28</v>
      </c>
      <c r="D14" s="246">
        <v>3350900</v>
      </c>
      <c r="E14" s="242"/>
      <c r="F14" s="247"/>
      <c r="G14" s="246"/>
      <c r="H14" s="245"/>
      <c r="I14" s="245"/>
      <c r="J14" s="246"/>
      <c r="K14" s="138"/>
      <c r="L14" s="138"/>
      <c r="M14" s="138"/>
      <c r="N14" s="138"/>
      <c r="O14" s="138"/>
      <c r="P14" s="138"/>
      <c r="Q14" s="138"/>
      <c r="R14" s="138"/>
    </row>
    <row r="15" spans="1:18" s="134" customFormat="1" x14ac:dyDescent="0.25">
      <c r="A15" s="241">
        <v>43468</v>
      </c>
      <c r="B15" s="242">
        <v>190182608</v>
      </c>
      <c r="C15" s="247">
        <v>7</v>
      </c>
      <c r="D15" s="246">
        <v>832563</v>
      </c>
      <c r="E15" s="242"/>
      <c r="F15" s="247"/>
      <c r="G15" s="246"/>
      <c r="H15" s="245"/>
      <c r="I15" s="245">
        <v>7645313</v>
      </c>
      <c r="J15" s="246" t="s">
        <v>17</v>
      </c>
      <c r="K15" s="138"/>
      <c r="L15" s="138"/>
      <c r="M15" s="138"/>
      <c r="N15" s="138"/>
      <c r="O15" s="138"/>
      <c r="P15" s="138"/>
      <c r="Q15" s="138"/>
      <c r="R15" s="138"/>
    </row>
    <row r="16" spans="1:18" s="134" customFormat="1" x14ac:dyDescent="0.25">
      <c r="A16" s="241">
        <v>43469</v>
      </c>
      <c r="B16" s="242">
        <v>190182630</v>
      </c>
      <c r="C16" s="247">
        <v>24</v>
      </c>
      <c r="D16" s="246">
        <v>2718975</v>
      </c>
      <c r="E16" s="242"/>
      <c r="F16" s="247"/>
      <c r="G16" s="246"/>
      <c r="H16" s="245"/>
      <c r="I16" s="245"/>
      <c r="J16" s="246"/>
      <c r="K16" s="138"/>
      <c r="L16" s="138"/>
      <c r="M16" s="138"/>
      <c r="N16" s="138"/>
      <c r="O16" s="138"/>
      <c r="P16" s="138"/>
      <c r="Q16" s="138"/>
      <c r="R16" s="138"/>
    </row>
    <row r="17" spans="1:18" s="134" customFormat="1" x14ac:dyDescent="0.25">
      <c r="A17" s="241">
        <v>43469</v>
      </c>
      <c r="B17" s="242">
        <v>190182639</v>
      </c>
      <c r="C17" s="247">
        <v>21</v>
      </c>
      <c r="D17" s="246">
        <v>2462338</v>
      </c>
      <c r="E17" s="242"/>
      <c r="F17" s="247"/>
      <c r="G17" s="246"/>
      <c r="H17" s="245"/>
      <c r="I17" s="245"/>
      <c r="J17" s="246"/>
      <c r="K17" s="138"/>
      <c r="L17" s="138"/>
      <c r="M17" s="138"/>
      <c r="N17" s="138"/>
      <c r="O17" s="138"/>
      <c r="P17" s="138"/>
      <c r="Q17" s="138"/>
      <c r="R17" s="138"/>
    </row>
    <row r="18" spans="1:18" s="134" customFormat="1" x14ac:dyDescent="0.25">
      <c r="A18" s="241">
        <v>43469</v>
      </c>
      <c r="B18" s="242">
        <v>190182647</v>
      </c>
      <c r="C18" s="247">
        <v>6</v>
      </c>
      <c r="D18" s="246">
        <v>613988</v>
      </c>
      <c r="E18" s="242"/>
      <c r="F18" s="247"/>
      <c r="G18" s="246"/>
      <c r="H18" s="245"/>
      <c r="I18" s="245">
        <v>5795301</v>
      </c>
      <c r="J18" s="246" t="s">
        <v>17</v>
      </c>
      <c r="K18" s="138"/>
      <c r="L18" s="138"/>
      <c r="M18" s="138"/>
      <c r="N18" s="138"/>
      <c r="O18" s="138"/>
      <c r="P18" s="138"/>
      <c r="Q18" s="138"/>
      <c r="R18" s="138"/>
    </row>
    <row r="19" spans="1:18" s="134" customFormat="1" x14ac:dyDescent="0.25">
      <c r="A19" s="241">
        <v>43470</v>
      </c>
      <c r="B19" s="242">
        <v>190182687</v>
      </c>
      <c r="C19" s="247">
        <v>75</v>
      </c>
      <c r="D19" s="246">
        <v>7731588</v>
      </c>
      <c r="E19" s="242"/>
      <c r="F19" s="242"/>
      <c r="G19" s="246"/>
      <c r="H19" s="245"/>
      <c r="I19" s="245"/>
      <c r="J19" s="246"/>
      <c r="K19" s="138"/>
      <c r="L19" s="138"/>
      <c r="M19" s="138"/>
      <c r="N19" s="138"/>
      <c r="O19" s="138"/>
      <c r="P19" s="138"/>
      <c r="Q19" s="138"/>
      <c r="R19" s="138"/>
    </row>
    <row r="20" spans="1:18" s="134" customFormat="1" x14ac:dyDescent="0.25">
      <c r="A20" s="241">
        <v>43470</v>
      </c>
      <c r="B20" s="242">
        <v>190182697</v>
      </c>
      <c r="C20" s="247">
        <v>6</v>
      </c>
      <c r="D20" s="246">
        <v>561925</v>
      </c>
      <c r="E20" s="242"/>
      <c r="F20" s="242"/>
      <c r="G20" s="246"/>
      <c r="H20" s="245"/>
      <c r="I20" s="245"/>
      <c r="J20" s="246"/>
      <c r="K20" s="138"/>
      <c r="L20" s="138"/>
      <c r="M20" s="138"/>
      <c r="N20" s="138"/>
      <c r="O20" s="138"/>
      <c r="P20" s="138"/>
      <c r="Q20" s="138"/>
      <c r="R20" s="138"/>
    </row>
    <row r="21" spans="1:18" s="134" customFormat="1" x14ac:dyDescent="0.25">
      <c r="A21" s="241">
        <v>43470</v>
      </c>
      <c r="B21" s="242">
        <v>190182724</v>
      </c>
      <c r="C21" s="247">
        <v>3</v>
      </c>
      <c r="D21" s="246">
        <v>214988</v>
      </c>
      <c r="E21" s="244"/>
      <c r="F21" s="242"/>
      <c r="G21" s="246"/>
      <c r="H21" s="245"/>
      <c r="I21" s="245">
        <v>8508501</v>
      </c>
      <c r="J21" s="246" t="s">
        <v>17</v>
      </c>
      <c r="K21" s="138"/>
      <c r="L21" s="138"/>
      <c r="M21" s="138"/>
      <c r="N21" s="138"/>
      <c r="O21" s="138"/>
      <c r="P21" s="138"/>
      <c r="Q21" s="138"/>
      <c r="R21" s="138"/>
    </row>
    <row r="22" spans="1:18" s="134" customFormat="1" x14ac:dyDescent="0.25">
      <c r="A22" s="241">
        <v>43472</v>
      </c>
      <c r="B22" s="242">
        <v>190182775</v>
      </c>
      <c r="C22" s="106">
        <v>49</v>
      </c>
      <c r="D22" s="246">
        <v>5089875</v>
      </c>
      <c r="E22" s="244"/>
      <c r="F22" s="247"/>
      <c r="G22" s="246"/>
      <c r="H22" s="245"/>
      <c r="I22" s="245"/>
      <c r="J22" s="246"/>
      <c r="K22" s="138"/>
      <c r="L22" s="138"/>
      <c r="M22" s="138"/>
      <c r="N22" s="138"/>
      <c r="O22" s="138"/>
      <c r="P22" s="138"/>
      <c r="Q22" s="138"/>
      <c r="R22" s="138"/>
    </row>
    <row r="23" spans="1:18" s="134" customFormat="1" x14ac:dyDescent="0.25">
      <c r="A23" s="241">
        <v>43472</v>
      </c>
      <c r="B23" s="242">
        <v>190182794</v>
      </c>
      <c r="C23" s="106">
        <v>16</v>
      </c>
      <c r="D23" s="246">
        <v>1930688</v>
      </c>
      <c r="E23" s="244"/>
      <c r="F23" s="247"/>
      <c r="G23" s="246"/>
      <c r="H23" s="245"/>
      <c r="I23" s="245"/>
      <c r="J23" s="246"/>
      <c r="K23" s="138"/>
      <c r="L23" s="138"/>
      <c r="M23" s="138"/>
      <c r="N23" s="138"/>
      <c r="O23" s="138"/>
      <c r="P23" s="138"/>
      <c r="Q23" s="138"/>
      <c r="R23" s="138"/>
    </row>
    <row r="24" spans="1:18" s="134" customFormat="1" x14ac:dyDescent="0.25">
      <c r="A24" s="241">
        <v>43472</v>
      </c>
      <c r="B24" s="242">
        <v>190182812</v>
      </c>
      <c r="C24" s="106">
        <v>16</v>
      </c>
      <c r="D24" s="246">
        <v>1893763</v>
      </c>
      <c r="E24" s="242"/>
      <c r="F24" s="247"/>
      <c r="G24" s="246"/>
      <c r="H24" s="245"/>
      <c r="I24" s="245">
        <v>8914326</v>
      </c>
      <c r="J24" s="246" t="s">
        <v>17</v>
      </c>
      <c r="K24" s="138"/>
      <c r="L24" s="138"/>
      <c r="M24" s="138"/>
      <c r="N24" s="138"/>
      <c r="O24" s="138"/>
      <c r="P24" s="138"/>
      <c r="Q24" s="138"/>
      <c r="R24" s="138"/>
    </row>
    <row r="25" spans="1:18" s="134" customFormat="1" x14ac:dyDescent="0.25">
      <c r="A25" s="241">
        <v>43473</v>
      </c>
      <c r="B25" s="242">
        <v>190182847</v>
      </c>
      <c r="C25" s="106">
        <v>36</v>
      </c>
      <c r="D25" s="246">
        <v>3582338</v>
      </c>
      <c r="E25" s="242">
        <v>190046769</v>
      </c>
      <c r="F25" s="247">
        <v>18</v>
      </c>
      <c r="G25" s="246">
        <v>1784388</v>
      </c>
      <c r="H25" s="245"/>
      <c r="I25" s="245"/>
      <c r="J25" s="246"/>
      <c r="K25" s="138"/>
      <c r="L25" s="138"/>
      <c r="M25" s="138"/>
      <c r="N25" s="138"/>
      <c r="O25" s="138"/>
      <c r="P25" s="138"/>
      <c r="Q25" s="138"/>
      <c r="R25" s="138"/>
    </row>
    <row r="26" spans="1:18" s="134" customFormat="1" x14ac:dyDescent="0.25">
      <c r="A26" s="241">
        <v>43473</v>
      </c>
      <c r="B26" s="242">
        <v>190182852</v>
      </c>
      <c r="C26" s="106">
        <v>5</v>
      </c>
      <c r="D26" s="246">
        <v>522025</v>
      </c>
      <c r="E26" s="242"/>
      <c r="F26" s="247"/>
      <c r="G26" s="246"/>
      <c r="H26" s="245"/>
      <c r="I26" s="245"/>
      <c r="J26" s="246"/>
      <c r="K26" s="138"/>
      <c r="L26" s="138"/>
      <c r="M26" s="138"/>
      <c r="N26" s="138"/>
      <c r="O26" s="138"/>
      <c r="P26" s="138"/>
      <c r="Q26" s="138"/>
      <c r="R26" s="138"/>
    </row>
    <row r="27" spans="1:18" s="134" customFormat="1" x14ac:dyDescent="0.25">
      <c r="A27" s="241">
        <v>43473</v>
      </c>
      <c r="B27" s="242">
        <v>190182867</v>
      </c>
      <c r="C27" s="106">
        <v>10</v>
      </c>
      <c r="D27" s="246">
        <v>1098475</v>
      </c>
      <c r="E27" s="242"/>
      <c r="F27" s="247"/>
      <c r="G27" s="246"/>
      <c r="H27" s="245"/>
      <c r="I27" s="245"/>
      <c r="J27" s="246"/>
      <c r="K27" s="138"/>
      <c r="L27" s="138"/>
      <c r="M27" s="138"/>
      <c r="N27" s="138"/>
      <c r="O27" s="138"/>
      <c r="P27" s="138"/>
      <c r="Q27" s="138"/>
      <c r="R27" s="138"/>
    </row>
    <row r="28" spans="1:18" s="134" customFormat="1" x14ac:dyDescent="0.25">
      <c r="A28" s="241">
        <v>43473</v>
      </c>
      <c r="B28" s="242">
        <v>190182873</v>
      </c>
      <c r="C28" s="106">
        <v>8</v>
      </c>
      <c r="D28" s="246">
        <v>841400</v>
      </c>
      <c r="E28" s="242"/>
      <c r="F28" s="247"/>
      <c r="G28" s="246"/>
      <c r="H28" s="245"/>
      <c r="I28" s="245"/>
      <c r="J28" s="246"/>
      <c r="K28" s="138"/>
      <c r="L28" s="138"/>
      <c r="M28" s="138"/>
      <c r="N28" s="138"/>
      <c r="O28" s="138"/>
      <c r="P28" s="138"/>
      <c r="Q28" s="138"/>
      <c r="R28" s="138"/>
    </row>
    <row r="29" spans="1:18" s="134" customFormat="1" x14ac:dyDescent="0.25">
      <c r="A29" s="241">
        <v>43473</v>
      </c>
      <c r="B29" s="242">
        <v>190182883</v>
      </c>
      <c r="C29" s="106">
        <v>3</v>
      </c>
      <c r="D29" s="246">
        <v>462613</v>
      </c>
      <c r="E29" s="242"/>
      <c r="F29" s="247"/>
      <c r="G29" s="246"/>
      <c r="H29" s="245"/>
      <c r="I29" s="245">
        <v>4722463</v>
      </c>
      <c r="J29" s="246" t="s">
        <v>17</v>
      </c>
      <c r="K29" s="138"/>
      <c r="L29" s="138"/>
      <c r="M29" s="138"/>
      <c r="N29" s="138"/>
      <c r="O29" s="138"/>
      <c r="P29" s="138"/>
      <c r="Q29" s="138"/>
      <c r="R29" s="138"/>
    </row>
    <row r="30" spans="1:18" s="134" customFormat="1" x14ac:dyDescent="0.25">
      <c r="A30" s="241">
        <v>43474</v>
      </c>
      <c r="B30" s="242">
        <v>190182896</v>
      </c>
      <c r="C30" s="106">
        <v>23</v>
      </c>
      <c r="D30" s="246">
        <v>2582475</v>
      </c>
      <c r="E30" s="242">
        <v>190046783</v>
      </c>
      <c r="F30" s="247">
        <v>29</v>
      </c>
      <c r="G30" s="246">
        <v>3053925</v>
      </c>
      <c r="H30" s="245"/>
      <c r="I30" s="245"/>
      <c r="J30" s="246"/>
      <c r="K30" s="138"/>
      <c r="L30" s="138"/>
      <c r="M30" s="138"/>
      <c r="N30" s="138"/>
      <c r="O30" s="138"/>
      <c r="P30" s="138"/>
      <c r="Q30" s="138"/>
      <c r="R30" s="138"/>
    </row>
    <row r="31" spans="1:18" s="134" customFormat="1" x14ac:dyDescent="0.25">
      <c r="A31" s="241">
        <v>43474</v>
      </c>
      <c r="B31" s="242">
        <v>190182898</v>
      </c>
      <c r="C31" s="106">
        <v>3</v>
      </c>
      <c r="D31" s="246">
        <v>376425</v>
      </c>
      <c r="E31" s="242"/>
      <c r="F31" s="247"/>
      <c r="G31" s="246"/>
      <c r="H31" s="245"/>
      <c r="I31" s="245"/>
      <c r="J31" s="246"/>
      <c r="K31" s="138"/>
      <c r="L31" s="138"/>
      <c r="M31" s="138"/>
      <c r="N31" s="138"/>
      <c r="O31" s="138"/>
      <c r="P31" s="138"/>
      <c r="Q31" s="138"/>
      <c r="R31" s="138"/>
    </row>
    <row r="32" spans="1:18" s="134" customFormat="1" x14ac:dyDescent="0.25">
      <c r="A32" s="241">
        <v>43474</v>
      </c>
      <c r="B32" s="242">
        <v>190182908</v>
      </c>
      <c r="C32" s="106">
        <v>14</v>
      </c>
      <c r="D32" s="246">
        <v>1379088</v>
      </c>
      <c r="E32" s="242"/>
      <c r="F32" s="247"/>
      <c r="G32" s="246"/>
      <c r="H32" s="245"/>
      <c r="I32" s="245"/>
      <c r="J32" s="246"/>
      <c r="K32" s="138"/>
      <c r="L32" s="138"/>
      <c r="M32" s="138"/>
      <c r="N32" s="138"/>
      <c r="O32" s="138"/>
      <c r="P32" s="138"/>
      <c r="Q32" s="138"/>
      <c r="R32" s="138"/>
    </row>
    <row r="33" spans="1:18" s="134" customFormat="1" x14ac:dyDescent="0.25">
      <c r="A33" s="241">
        <v>43474</v>
      </c>
      <c r="B33" s="242">
        <v>190182922</v>
      </c>
      <c r="C33" s="106">
        <v>9</v>
      </c>
      <c r="D33" s="246">
        <v>877975</v>
      </c>
      <c r="E33" s="242"/>
      <c r="F33" s="247"/>
      <c r="G33" s="246"/>
      <c r="H33" s="245"/>
      <c r="I33" s="245"/>
      <c r="J33" s="246"/>
      <c r="K33" s="138"/>
      <c r="L33" s="138"/>
      <c r="M33" s="138"/>
      <c r="N33" s="138"/>
      <c r="O33" s="138"/>
      <c r="P33" s="138"/>
      <c r="Q33" s="138"/>
      <c r="R33" s="138"/>
    </row>
    <row r="34" spans="1:18" s="134" customFormat="1" x14ac:dyDescent="0.25">
      <c r="A34" s="241">
        <v>43474</v>
      </c>
      <c r="B34" s="242">
        <v>190182932</v>
      </c>
      <c r="C34" s="106">
        <v>5</v>
      </c>
      <c r="D34" s="246">
        <v>588525</v>
      </c>
      <c r="E34" s="242"/>
      <c r="F34" s="247"/>
      <c r="G34" s="246"/>
      <c r="H34" s="245"/>
      <c r="I34" s="245"/>
      <c r="J34" s="246"/>
      <c r="K34" s="138"/>
      <c r="L34" s="138"/>
      <c r="M34" s="138"/>
      <c r="N34" s="138"/>
      <c r="O34" s="138"/>
      <c r="P34" s="138"/>
      <c r="Q34" s="138"/>
      <c r="R34" s="138"/>
    </row>
    <row r="35" spans="1:18" s="134" customFormat="1" x14ac:dyDescent="0.25">
      <c r="A35" s="241">
        <v>43474</v>
      </c>
      <c r="B35" s="242">
        <v>190182937</v>
      </c>
      <c r="C35" s="106">
        <v>2</v>
      </c>
      <c r="D35" s="246">
        <v>187688</v>
      </c>
      <c r="E35" s="242"/>
      <c r="F35" s="247"/>
      <c r="G35" s="246"/>
      <c r="H35" s="245"/>
      <c r="I35" s="245">
        <v>2938251</v>
      </c>
      <c r="J35" s="246" t="s">
        <v>17</v>
      </c>
      <c r="K35" s="138"/>
      <c r="L35" s="138"/>
      <c r="M35" s="138"/>
      <c r="N35" s="138"/>
      <c r="O35" s="138"/>
      <c r="P35" s="138"/>
      <c r="Q35" s="138"/>
      <c r="R35" s="138"/>
    </row>
    <row r="36" spans="1:18" s="134" customFormat="1" x14ac:dyDescent="0.25">
      <c r="A36" s="241">
        <v>43475</v>
      </c>
      <c r="B36" s="242">
        <v>190182954</v>
      </c>
      <c r="C36" s="106">
        <v>19</v>
      </c>
      <c r="D36" s="246">
        <v>2193188</v>
      </c>
      <c r="E36" s="242"/>
      <c r="F36" s="247"/>
      <c r="G36" s="246"/>
      <c r="H36" s="245"/>
      <c r="I36" s="245"/>
      <c r="J36" s="246"/>
      <c r="K36" s="138"/>
      <c r="L36" s="138"/>
      <c r="M36" s="138"/>
      <c r="N36" s="138"/>
      <c r="O36" s="138"/>
      <c r="P36" s="138"/>
      <c r="Q36" s="138"/>
      <c r="R36" s="138"/>
    </row>
    <row r="37" spans="1:18" s="134" customFormat="1" x14ac:dyDescent="0.25">
      <c r="A37" s="241">
        <v>43475</v>
      </c>
      <c r="B37" s="242">
        <v>190182962</v>
      </c>
      <c r="C37" s="106">
        <v>3</v>
      </c>
      <c r="D37" s="246">
        <v>312375</v>
      </c>
      <c r="E37" s="242"/>
      <c r="F37" s="247"/>
      <c r="G37" s="246"/>
      <c r="H37" s="245"/>
      <c r="I37" s="245"/>
      <c r="J37" s="246"/>
      <c r="K37" s="138"/>
      <c r="L37" s="138"/>
      <c r="M37" s="138"/>
      <c r="N37" s="138"/>
      <c r="O37" s="138"/>
      <c r="P37" s="138"/>
      <c r="Q37" s="138"/>
      <c r="R37" s="138"/>
    </row>
    <row r="38" spans="1:18" s="134" customFormat="1" x14ac:dyDescent="0.25">
      <c r="A38" s="241">
        <v>43475</v>
      </c>
      <c r="B38" s="242">
        <v>190182964</v>
      </c>
      <c r="C38" s="106">
        <v>19</v>
      </c>
      <c r="D38" s="246">
        <v>1987125</v>
      </c>
      <c r="E38" s="242"/>
      <c r="F38" s="247"/>
      <c r="G38" s="246"/>
      <c r="H38" s="245"/>
      <c r="I38" s="245"/>
      <c r="J38" s="246"/>
      <c r="K38" s="138"/>
      <c r="L38" s="138"/>
      <c r="M38" s="138"/>
      <c r="N38" s="138"/>
      <c r="O38" s="138"/>
      <c r="P38" s="138"/>
      <c r="Q38" s="138"/>
      <c r="R38" s="138"/>
    </row>
    <row r="39" spans="1:18" s="134" customFormat="1" x14ac:dyDescent="0.25">
      <c r="A39" s="241">
        <v>43475</v>
      </c>
      <c r="B39" s="242">
        <v>190182980</v>
      </c>
      <c r="C39" s="106">
        <v>11</v>
      </c>
      <c r="D39" s="246">
        <v>1246525</v>
      </c>
      <c r="E39" s="242"/>
      <c r="F39" s="247"/>
      <c r="G39" s="246"/>
      <c r="H39" s="245"/>
      <c r="I39" s="245"/>
      <c r="J39" s="246"/>
      <c r="K39" s="138"/>
      <c r="L39" s="138"/>
      <c r="M39" s="138"/>
      <c r="N39" s="138"/>
      <c r="O39" s="138"/>
      <c r="P39" s="138"/>
      <c r="Q39" s="138"/>
      <c r="R39" s="138"/>
    </row>
    <row r="40" spans="1:18" s="134" customFormat="1" x14ac:dyDescent="0.25">
      <c r="A40" s="241">
        <v>43475</v>
      </c>
      <c r="B40" s="242">
        <v>190182984</v>
      </c>
      <c r="C40" s="106">
        <v>12</v>
      </c>
      <c r="D40" s="246">
        <v>1484438</v>
      </c>
      <c r="E40" s="242"/>
      <c r="F40" s="247"/>
      <c r="G40" s="246"/>
      <c r="H40" s="245"/>
      <c r="I40" s="245"/>
      <c r="J40" s="246"/>
      <c r="K40" s="138"/>
      <c r="L40" s="138"/>
      <c r="M40" s="138"/>
      <c r="N40" s="138"/>
      <c r="O40" s="138"/>
      <c r="P40" s="138"/>
      <c r="Q40" s="138"/>
      <c r="R40" s="138"/>
    </row>
    <row r="41" spans="1:18" s="134" customFormat="1" x14ac:dyDescent="0.25">
      <c r="A41" s="241">
        <v>43475</v>
      </c>
      <c r="B41" s="242">
        <v>190182994</v>
      </c>
      <c r="C41" s="106">
        <v>6</v>
      </c>
      <c r="D41" s="246">
        <v>563763</v>
      </c>
      <c r="E41" s="242"/>
      <c r="F41" s="247"/>
      <c r="G41" s="246"/>
      <c r="H41" s="245"/>
      <c r="I41" s="245">
        <v>7787414</v>
      </c>
      <c r="J41" s="246" t="s">
        <v>17</v>
      </c>
      <c r="K41" s="138"/>
      <c r="L41" s="138"/>
      <c r="M41" s="138"/>
      <c r="N41" s="138"/>
      <c r="O41" s="138"/>
      <c r="P41" s="138"/>
      <c r="Q41" s="138"/>
      <c r="R41" s="138"/>
    </row>
    <row r="42" spans="1:18" s="134" customFormat="1" x14ac:dyDescent="0.25">
      <c r="A42" s="241">
        <v>43476</v>
      </c>
      <c r="B42" s="242">
        <v>190183007</v>
      </c>
      <c r="C42" s="106">
        <v>32</v>
      </c>
      <c r="D42" s="246">
        <v>3412063</v>
      </c>
      <c r="E42" s="242">
        <v>190046803</v>
      </c>
      <c r="F42" s="247">
        <v>15</v>
      </c>
      <c r="G42" s="246">
        <v>1588475</v>
      </c>
      <c r="H42" s="245"/>
      <c r="I42" s="245"/>
      <c r="J42" s="246"/>
      <c r="K42" s="138"/>
      <c r="L42" s="138"/>
      <c r="M42" s="138"/>
      <c r="N42" s="138"/>
      <c r="O42" s="138"/>
      <c r="P42" s="138"/>
      <c r="Q42" s="138"/>
      <c r="R42" s="138"/>
    </row>
    <row r="43" spans="1:18" s="134" customFormat="1" x14ac:dyDescent="0.25">
      <c r="A43" s="241">
        <v>43476</v>
      </c>
      <c r="B43" s="242">
        <v>190183013</v>
      </c>
      <c r="C43" s="106">
        <v>8</v>
      </c>
      <c r="D43" s="246">
        <v>749000</v>
      </c>
      <c r="E43" s="242"/>
      <c r="F43" s="247"/>
      <c r="G43" s="246"/>
      <c r="H43" s="245"/>
      <c r="I43" s="245"/>
      <c r="J43" s="246"/>
      <c r="K43" s="138"/>
      <c r="L43" s="138"/>
      <c r="M43" s="138"/>
      <c r="N43" s="138"/>
      <c r="O43" s="138"/>
      <c r="P43" s="138"/>
      <c r="Q43" s="138"/>
      <c r="R43" s="138"/>
    </row>
    <row r="44" spans="1:18" s="134" customFormat="1" x14ac:dyDescent="0.25">
      <c r="A44" s="241">
        <v>43476</v>
      </c>
      <c r="B44" s="242">
        <v>190183014</v>
      </c>
      <c r="C44" s="106">
        <v>3</v>
      </c>
      <c r="D44" s="246">
        <v>276938</v>
      </c>
      <c r="E44" s="242"/>
      <c r="F44" s="247"/>
      <c r="G44" s="246"/>
      <c r="H44" s="245"/>
      <c r="I44" s="245"/>
      <c r="J44" s="246"/>
      <c r="K44" s="138"/>
      <c r="L44" s="138"/>
      <c r="M44" s="138"/>
      <c r="N44" s="138"/>
      <c r="O44" s="138"/>
      <c r="P44" s="138"/>
      <c r="Q44" s="138"/>
      <c r="R44" s="138"/>
    </row>
    <row r="45" spans="1:18" s="134" customFormat="1" x14ac:dyDescent="0.25">
      <c r="A45" s="241">
        <v>43476</v>
      </c>
      <c r="B45" s="242">
        <v>190183032</v>
      </c>
      <c r="C45" s="106">
        <v>11</v>
      </c>
      <c r="D45" s="246">
        <v>1132338</v>
      </c>
      <c r="E45" s="242"/>
      <c r="F45" s="247"/>
      <c r="G45" s="246"/>
      <c r="H45" s="245"/>
      <c r="I45" s="245"/>
      <c r="J45" s="246"/>
      <c r="K45" s="138"/>
      <c r="L45" s="138"/>
      <c r="M45" s="138"/>
      <c r="N45" s="138"/>
      <c r="O45" s="138"/>
      <c r="P45" s="138"/>
      <c r="Q45" s="138"/>
      <c r="R45" s="138"/>
    </row>
    <row r="46" spans="1:18" s="134" customFormat="1" x14ac:dyDescent="0.25">
      <c r="A46" s="241">
        <v>43476</v>
      </c>
      <c r="B46" s="242">
        <v>190183037</v>
      </c>
      <c r="C46" s="106">
        <v>3</v>
      </c>
      <c r="D46" s="246">
        <v>252088</v>
      </c>
      <c r="E46" s="242"/>
      <c r="F46" s="247"/>
      <c r="G46" s="246"/>
      <c r="H46" s="245"/>
      <c r="I46" s="245"/>
      <c r="J46" s="246"/>
      <c r="K46" s="138"/>
      <c r="L46" s="138"/>
      <c r="M46" s="138"/>
      <c r="N46" s="138"/>
      <c r="O46" s="138"/>
      <c r="P46" s="138"/>
      <c r="Q46" s="138"/>
      <c r="R46" s="138"/>
    </row>
    <row r="47" spans="1:18" s="134" customFormat="1" x14ac:dyDescent="0.25">
      <c r="A47" s="241">
        <v>43476</v>
      </c>
      <c r="B47" s="242">
        <v>190183049</v>
      </c>
      <c r="C47" s="106">
        <v>11</v>
      </c>
      <c r="D47" s="246">
        <v>1037663</v>
      </c>
      <c r="E47" s="242"/>
      <c r="F47" s="247"/>
      <c r="G47" s="246"/>
      <c r="H47" s="245"/>
      <c r="I47" s="245">
        <v>5271615</v>
      </c>
      <c r="J47" s="246" t="s">
        <v>17</v>
      </c>
      <c r="K47" s="138"/>
      <c r="L47" s="138"/>
      <c r="M47" s="138"/>
      <c r="N47" s="138"/>
      <c r="O47" s="138"/>
      <c r="P47" s="138"/>
      <c r="Q47" s="138"/>
      <c r="R47" s="138"/>
    </row>
    <row r="48" spans="1:18" s="134" customFormat="1" x14ac:dyDescent="0.25">
      <c r="A48" s="241">
        <v>43477</v>
      </c>
      <c r="B48" s="242">
        <v>190183063</v>
      </c>
      <c r="C48" s="106">
        <v>19</v>
      </c>
      <c r="D48" s="246">
        <v>1956325</v>
      </c>
      <c r="E48" s="242"/>
      <c r="F48" s="247"/>
      <c r="G48" s="246"/>
      <c r="H48" s="245"/>
      <c r="I48" s="245"/>
      <c r="J48" s="246"/>
      <c r="K48" s="138"/>
      <c r="L48" s="138"/>
      <c r="M48" s="138"/>
      <c r="N48" s="138"/>
      <c r="O48" s="138"/>
      <c r="P48" s="138"/>
      <c r="Q48" s="138"/>
      <c r="R48" s="138"/>
    </row>
    <row r="49" spans="1:18" s="134" customFormat="1" x14ac:dyDescent="0.25">
      <c r="A49" s="241">
        <v>43477</v>
      </c>
      <c r="B49" s="242">
        <v>190183069</v>
      </c>
      <c r="C49" s="106">
        <v>7</v>
      </c>
      <c r="D49" s="246">
        <v>700788</v>
      </c>
      <c r="E49" s="242"/>
      <c r="F49" s="247"/>
      <c r="G49" s="246"/>
      <c r="H49" s="245"/>
      <c r="I49" s="245"/>
      <c r="J49" s="246"/>
      <c r="K49" s="138"/>
      <c r="L49" s="138"/>
      <c r="M49" s="138"/>
      <c r="N49" s="138"/>
      <c r="O49" s="138"/>
      <c r="P49" s="138"/>
      <c r="Q49" s="138"/>
      <c r="R49" s="138"/>
    </row>
    <row r="50" spans="1:18" s="134" customFormat="1" x14ac:dyDescent="0.25">
      <c r="A50" s="241">
        <v>43477</v>
      </c>
      <c r="B50" s="242">
        <v>190183080</v>
      </c>
      <c r="C50" s="106">
        <v>6</v>
      </c>
      <c r="D50" s="246">
        <v>831250</v>
      </c>
      <c r="E50" s="242"/>
      <c r="F50" s="247"/>
      <c r="G50" s="246"/>
      <c r="H50" s="245"/>
      <c r="I50" s="245"/>
      <c r="J50" s="246"/>
      <c r="K50" s="138"/>
      <c r="L50" s="138"/>
      <c r="M50" s="138"/>
      <c r="N50" s="138"/>
      <c r="O50" s="138"/>
      <c r="P50" s="138"/>
      <c r="Q50" s="138"/>
      <c r="R50" s="138"/>
    </row>
    <row r="51" spans="1:18" s="134" customFormat="1" x14ac:dyDescent="0.25">
      <c r="A51" s="241">
        <v>43477</v>
      </c>
      <c r="B51" s="242">
        <v>190183084</v>
      </c>
      <c r="C51" s="106">
        <v>2</v>
      </c>
      <c r="D51" s="246">
        <v>163625</v>
      </c>
      <c r="E51" s="242"/>
      <c r="F51" s="247"/>
      <c r="G51" s="246"/>
      <c r="H51" s="245"/>
      <c r="I51" s="245">
        <v>3651988</v>
      </c>
      <c r="J51" s="246" t="s">
        <v>17</v>
      </c>
      <c r="K51" s="138"/>
      <c r="L51" s="138"/>
      <c r="M51" s="138"/>
      <c r="N51" s="138"/>
      <c r="O51" s="138"/>
      <c r="P51" s="138"/>
      <c r="Q51" s="138"/>
      <c r="R51" s="138"/>
    </row>
    <row r="52" spans="1:18" s="134" customFormat="1" x14ac:dyDescent="0.25">
      <c r="A52" s="241">
        <v>43479</v>
      </c>
      <c r="B52" s="242">
        <v>190183154</v>
      </c>
      <c r="C52" s="106">
        <v>56</v>
      </c>
      <c r="D52" s="246">
        <v>6261938</v>
      </c>
      <c r="E52" s="242"/>
      <c r="F52" s="247"/>
      <c r="G52" s="246"/>
      <c r="H52" s="245"/>
      <c r="I52" s="245"/>
      <c r="J52" s="246"/>
      <c r="K52" s="138"/>
      <c r="L52" s="138"/>
      <c r="M52" s="138"/>
      <c r="N52" s="138"/>
      <c r="O52" s="138"/>
      <c r="P52" s="138"/>
      <c r="Q52" s="138"/>
      <c r="R52" s="138"/>
    </row>
    <row r="53" spans="1:18" s="134" customFormat="1" x14ac:dyDescent="0.25">
      <c r="A53" s="241">
        <v>43479</v>
      </c>
      <c r="B53" s="242">
        <v>190183165</v>
      </c>
      <c r="C53" s="106">
        <v>18</v>
      </c>
      <c r="D53" s="246">
        <v>1927538</v>
      </c>
      <c r="E53" s="242"/>
      <c r="F53" s="247"/>
      <c r="G53" s="246"/>
      <c r="H53" s="245"/>
      <c r="I53" s="245"/>
      <c r="J53" s="246"/>
      <c r="K53" s="138"/>
      <c r="L53" s="138"/>
      <c r="M53" s="138"/>
      <c r="N53" s="138"/>
      <c r="O53" s="138"/>
      <c r="P53" s="138"/>
      <c r="Q53" s="138"/>
      <c r="R53" s="138"/>
    </row>
    <row r="54" spans="1:18" s="134" customFormat="1" x14ac:dyDescent="0.25">
      <c r="A54" s="241">
        <v>43479</v>
      </c>
      <c r="B54" s="242">
        <v>190183175</v>
      </c>
      <c r="C54" s="106">
        <v>8</v>
      </c>
      <c r="D54" s="246">
        <v>908513</v>
      </c>
      <c r="E54" s="242"/>
      <c r="F54" s="247"/>
      <c r="G54" s="246"/>
      <c r="H54" s="245"/>
      <c r="I54" s="245"/>
      <c r="J54" s="246"/>
      <c r="K54" s="138"/>
      <c r="L54" s="138"/>
      <c r="M54" s="138"/>
      <c r="N54" s="138"/>
      <c r="O54" s="138"/>
      <c r="P54" s="138"/>
      <c r="Q54" s="138"/>
      <c r="R54" s="138"/>
    </row>
    <row r="55" spans="1:18" s="134" customFormat="1" x14ac:dyDescent="0.25">
      <c r="A55" s="241">
        <v>43479</v>
      </c>
      <c r="B55" s="242">
        <v>190183185</v>
      </c>
      <c r="C55" s="106">
        <v>5</v>
      </c>
      <c r="D55" s="246">
        <v>564813</v>
      </c>
      <c r="E55" s="242"/>
      <c r="F55" s="247"/>
      <c r="G55" s="246"/>
      <c r="H55" s="245"/>
      <c r="I55" s="245">
        <v>9662802</v>
      </c>
      <c r="J55" s="246" t="s">
        <v>17</v>
      </c>
      <c r="K55" s="138"/>
      <c r="L55" s="138"/>
      <c r="M55" s="138"/>
      <c r="N55" s="138"/>
      <c r="O55" s="138"/>
      <c r="P55" s="138"/>
      <c r="Q55" s="138"/>
      <c r="R55" s="138"/>
    </row>
    <row r="56" spans="1:18" s="134" customFormat="1" x14ac:dyDescent="0.25">
      <c r="A56" s="241">
        <v>43480</v>
      </c>
      <c r="B56" s="242">
        <v>190183195</v>
      </c>
      <c r="C56" s="106">
        <v>30</v>
      </c>
      <c r="D56" s="246">
        <v>3090238</v>
      </c>
      <c r="E56" s="242">
        <v>190046837</v>
      </c>
      <c r="F56" s="247">
        <v>25</v>
      </c>
      <c r="G56" s="246">
        <v>2599363</v>
      </c>
      <c r="H56" s="245"/>
      <c r="I56" s="245"/>
      <c r="J56" s="246"/>
      <c r="K56" s="138"/>
      <c r="L56" s="138"/>
      <c r="M56" s="138"/>
      <c r="N56" s="138"/>
      <c r="O56" s="138"/>
      <c r="P56" s="138"/>
      <c r="Q56" s="138"/>
      <c r="R56" s="138"/>
    </row>
    <row r="57" spans="1:18" s="134" customFormat="1" x14ac:dyDescent="0.25">
      <c r="A57" s="241">
        <v>43480</v>
      </c>
      <c r="B57" s="242">
        <v>190183198</v>
      </c>
      <c r="C57" s="106">
        <v>3</v>
      </c>
      <c r="D57" s="246">
        <v>369950</v>
      </c>
      <c r="E57" s="242"/>
      <c r="F57" s="247"/>
      <c r="G57" s="246"/>
      <c r="H57" s="245"/>
      <c r="I57" s="245"/>
      <c r="J57" s="246"/>
      <c r="K57" s="138"/>
      <c r="L57" s="138"/>
      <c r="M57" s="138"/>
      <c r="N57" s="138"/>
      <c r="O57" s="138"/>
      <c r="P57" s="138"/>
      <c r="Q57" s="138"/>
      <c r="R57" s="138"/>
    </row>
    <row r="58" spans="1:18" s="134" customFormat="1" x14ac:dyDescent="0.25">
      <c r="A58" s="241">
        <v>43480</v>
      </c>
      <c r="B58" s="242">
        <v>190183218</v>
      </c>
      <c r="C58" s="106">
        <v>19</v>
      </c>
      <c r="D58" s="246">
        <v>2192838</v>
      </c>
      <c r="E58" s="242"/>
      <c r="F58" s="247"/>
      <c r="G58" s="246"/>
      <c r="H58" s="245"/>
      <c r="I58" s="245"/>
      <c r="J58" s="246"/>
      <c r="K58" s="138"/>
      <c r="L58" s="138"/>
      <c r="M58" s="138"/>
      <c r="N58" s="138"/>
      <c r="O58" s="138"/>
      <c r="P58" s="138"/>
      <c r="Q58" s="138"/>
      <c r="R58" s="138"/>
    </row>
    <row r="59" spans="1:18" s="134" customFormat="1" x14ac:dyDescent="0.25">
      <c r="A59" s="241">
        <v>43480</v>
      </c>
      <c r="B59" s="242">
        <v>190183221</v>
      </c>
      <c r="C59" s="106">
        <v>3</v>
      </c>
      <c r="D59" s="246">
        <v>364175</v>
      </c>
      <c r="E59" s="242"/>
      <c r="F59" s="247"/>
      <c r="G59" s="246"/>
      <c r="H59" s="245"/>
      <c r="I59" s="245"/>
      <c r="J59" s="246"/>
      <c r="K59" s="138"/>
      <c r="L59" s="138"/>
      <c r="M59" s="138"/>
      <c r="N59" s="138"/>
      <c r="O59" s="138"/>
      <c r="P59" s="138"/>
      <c r="Q59" s="138"/>
      <c r="R59" s="138"/>
    </row>
    <row r="60" spans="1:18" s="134" customFormat="1" x14ac:dyDescent="0.25">
      <c r="A60" s="241">
        <v>43480</v>
      </c>
      <c r="B60" s="242">
        <v>190183227</v>
      </c>
      <c r="C60" s="106">
        <v>2</v>
      </c>
      <c r="D60" s="246">
        <v>269063</v>
      </c>
      <c r="E60" s="242"/>
      <c r="F60" s="247"/>
      <c r="G60" s="246"/>
      <c r="H60" s="245"/>
      <c r="I60" s="245">
        <v>3686901</v>
      </c>
      <c r="J60" s="246" t="s">
        <v>17</v>
      </c>
      <c r="K60" s="138"/>
      <c r="L60" s="138"/>
      <c r="M60" s="138"/>
      <c r="N60" s="138"/>
      <c r="O60" s="138"/>
      <c r="P60" s="138"/>
      <c r="Q60" s="138"/>
      <c r="R60" s="138"/>
    </row>
    <row r="61" spans="1:18" s="134" customFormat="1" x14ac:dyDescent="0.25">
      <c r="A61" s="241">
        <v>43481</v>
      </c>
      <c r="B61" s="242">
        <v>190183248</v>
      </c>
      <c r="C61" s="106">
        <v>18</v>
      </c>
      <c r="D61" s="246">
        <v>2263363</v>
      </c>
      <c r="E61" s="242"/>
      <c r="F61" s="247"/>
      <c r="G61" s="246"/>
      <c r="H61" s="245"/>
      <c r="I61" s="245"/>
      <c r="J61" s="246"/>
      <c r="K61" s="138"/>
      <c r="L61" s="138"/>
      <c r="M61" s="138"/>
      <c r="N61" s="138"/>
      <c r="O61" s="138"/>
      <c r="P61" s="138"/>
      <c r="Q61" s="138"/>
      <c r="R61" s="138"/>
    </row>
    <row r="62" spans="1:18" s="134" customFormat="1" x14ac:dyDescent="0.25">
      <c r="A62" s="241">
        <v>43481</v>
      </c>
      <c r="B62" s="242">
        <v>190183252</v>
      </c>
      <c r="C62" s="106">
        <v>4</v>
      </c>
      <c r="D62" s="246">
        <v>370038</v>
      </c>
      <c r="E62" s="242"/>
      <c r="F62" s="247"/>
      <c r="G62" s="246"/>
      <c r="H62" s="245"/>
      <c r="I62" s="245"/>
      <c r="J62" s="246"/>
      <c r="K62" s="138"/>
      <c r="L62" s="138"/>
      <c r="M62" s="138"/>
      <c r="N62" s="138"/>
      <c r="O62" s="138"/>
      <c r="P62" s="138"/>
      <c r="Q62" s="138"/>
      <c r="R62" s="138"/>
    </row>
    <row r="63" spans="1:18" s="134" customFormat="1" x14ac:dyDescent="0.25">
      <c r="A63" s="241">
        <v>43481</v>
      </c>
      <c r="B63" s="242">
        <v>190183271</v>
      </c>
      <c r="C63" s="106">
        <v>20</v>
      </c>
      <c r="D63" s="246">
        <v>1831025</v>
      </c>
      <c r="E63" s="242"/>
      <c r="F63" s="247"/>
      <c r="G63" s="246"/>
      <c r="H63" s="245"/>
      <c r="I63" s="245"/>
      <c r="J63" s="246"/>
      <c r="K63" s="138"/>
      <c r="L63" s="138"/>
      <c r="M63" s="138"/>
      <c r="N63" s="138"/>
      <c r="O63" s="138"/>
      <c r="P63" s="138"/>
      <c r="Q63" s="138"/>
      <c r="R63" s="138"/>
    </row>
    <row r="64" spans="1:18" s="134" customFormat="1" x14ac:dyDescent="0.25">
      <c r="A64" s="241">
        <v>43481</v>
      </c>
      <c r="B64" s="242">
        <v>190183274</v>
      </c>
      <c r="C64" s="106">
        <v>4</v>
      </c>
      <c r="D64" s="246">
        <v>426125</v>
      </c>
      <c r="E64" s="242"/>
      <c r="F64" s="247"/>
      <c r="G64" s="246"/>
      <c r="H64" s="245"/>
      <c r="I64" s="245">
        <v>4890551</v>
      </c>
      <c r="J64" s="246" t="s">
        <v>17</v>
      </c>
      <c r="K64" s="138"/>
      <c r="L64" s="138"/>
      <c r="M64" s="138"/>
      <c r="N64" s="138"/>
      <c r="O64" s="138"/>
      <c r="P64" s="138"/>
      <c r="Q64" s="138"/>
      <c r="R64" s="138"/>
    </row>
    <row r="65" spans="1:18" s="134" customFormat="1" x14ac:dyDescent="0.25">
      <c r="A65" s="241">
        <v>43482</v>
      </c>
      <c r="B65" s="242">
        <v>190183296</v>
      </c>
      <c r="C65" s="106">
        <v>28</v>
      </c>
      <c r="D65" s="246">
        <v>3017350</v>
      </c>
      <c r="E65" s="242">
        <v>190046853</v>
      </c>
      <c r="F65" s="247">
        <v>9</v>
      </c>
      <c r="G65" s="246">
        <v>958738</v>
      </c>
      <c r="H65" s="245"/>
      <c r="I65" s="245"/>
      <c r="J65" s="246"/>
      <c r="K65" s="138"/>
      <c r="L65" s="138"/>
      <c r="M65" s="138"/>
      <c r="N65" s="138"/>
      <c r="O65" s="138"/>
      <c r="P65" s="138"/>
      <c r="Q65" s="138"/>
      <c r="R65" s="138"/>
    </row>
    <row r="66" spans="1:18" s="134" customFormat="1" x14ac:dyDescent="0.25">
      <c r="A66" s="241">
        <v>43482</v>
      </c>
      <c r="B66" s="242">
        <v>190183299</v>
      </c>
      <c r="C66" s="106">
        <v>5</v>
      </c>
      <c r="D66" s="246">
        <v>495600</v>
      </c>
      <c r="E66" s="242"/>
      <c r="F66" s="247"/>
      <c r="G66" s="246"/>
      <c r="H66" s="245"/>
      <c r="I66" s="245"/>
      <c r="J66" s="246"/>
      <c r="K66" s="138"/>
      <c r="L66" s="138"/>
      <c r="M66" s="138"/>
      <c r="N66" s="138"/>
      <c r="O66" s="138"/>
      <c r="P66" s="138"/>
      <c r="Q66" s="138"/>
      <c r="R66" s="138"/>
    </row>
    <row r="67" spans="1:18" s="134" customFormat="1" x14ac:dyDescent="0.25">
      <c r="A67" s="241">
        <v>43482</v>
      </c>
      <c r="B67" s="242">
        <v>190183311</v>
      </c>
      <c r="C67" s="106">
        <v>15</v>
      </c>
      <c r="D67" s="246">
        <v>1651300</v>
      </c>
      <c r="E67" s="242"/>
      <c r="F67" s="247"/>
      <c r="G67" s="246"/>
      <c r="H67" s="245"/>
      <c r="I67" s="245"/>
      <c r="J67" s="246"/>
      <c r="K67" s="138"/>
      <c r="L67" s="138"/>
      <c r="M67" s="138"/>
      <c r="N67" s="138"/>
      <c r="O67" s="138"/>
      <c r="P67" s="138"/>
      <c r="Q67" s="138"/>
      <c r="R67" s="138"/>
    </row>
    <row r="68" spans="1:18" s="134" customFormat="1" x14ac:dyDescent="0.25">
      <c r="A68" s="241">
        <v>43482</v>
      </c>
      <c r="B68" s="242">
        <v>190183312</v>
      </c>
      <c r="C68" s="106">
        <v>7</v>
      </c>
      <c r="D68" s="246">
        <v>711900</v>
      </c>
      <c r="E68" s="242"/>
      <c r="F68" s="247"/>
      <c r="G68" s="246"/>
      <c r="H68" s="245"/>
      <c r="I68" s="245"/>
      <c r="J68" s="246"/>
      <c r="K68" s="138"/>
      <c r="L68" s="138"/>
      <c r="M68" s="138"/>
      <c r="N68" s="138"/>
      <c r="O68" s="138"/>
      <c r="P68" s="138"/>
      <c r="Q68" s="138"/>
      <c r="R68" s="138"/>
    </row>
    <row r="69" spans="1:18" s="134" customFormat="1" x14ac:dyDescent="0.25">
      <c r="A69" s="241">
        <v>43482</v>
      </c>
      <c r="B69" s="242">
        <v>190183317</v>
      </c>
      <c r="C69" s="106">
        <v>2</v>
      </c>
      <c r="D69" s="246">
        <v>254450</v>
      </c>
      <c r="E69" s="242"/>
      <c r="F69" s="247"/>
      <c r="G69" s="246"/>
      <c r="H69" s="245"/>
      <c r="I69" s="245">
        <v>5171862</v>
      </c>
      <c r="J69" s="246" t="s">
        <v>17</v>
      </c>
      <c r="K69" s="138"/>
      <c r="L69" s="138"/>
      <c r="M69" s="138"/>
      <c r="N69" s="138"/>
      <c r="O69" s="138"/>
      <c r="P69" s="138"/>
      <c r="Q69" s="138"/>
      <c r="R69" s="138"/>
    </row>
    <row r="70" spans="1:18" s="134" customFormat="1" x14ac:dyDescent="0.25">
      <c r="A70" s="241">
        <v>43483</v>
      </c>
      <c r="B70" s="242">
        <v>190183338</v>
      </c>
      <c r="C70" s="106">
        <v>31</v>
      </c>
      <c r="D70" s="246">
        <v>3105550</v>
      </c>
      <c r="E70" s="242"/>
      <c r="F70" s="247"/>
      <c r="G70" s="246"/>
      <c r="H70" s="245"/>
      <c r="I70" s="245"/>
      <c r="J70" s="246"/>
      <c r="K70" s="138"/>
      <c r="L70" s="138"/>
      <c r="M70" s="138"/>
      <c r="N70" s="138"/>
      <c r="O70" s="138"/>
      <c r="P70" s="138"/>
      <c r="Q70" s="138"/>
      <c r="R70" s="138"/>
    </row>
    <row r="71" spans="1:18" s="134" customFormat="1" x14ac:dyDescent="0.25">
      <c r="A71" s="241">
        <v>43483</v>
      </c>
      <c r="B71" s="242">
        <v>190183340</v>
      </c>
      <c r="C71" s="106">
        <v>5</v>
      </c>
      <c r="D71" s="246">
        <v>576275</v>
      </c>
      <c r="E71" s="242"/>
      <c r="F71" s="247"/>
      <c r="G71" s="246"/>
      <c r="H71" s="245"/>
      <c r="I71" s="245"/>
      <c r="J71" s="246"/>
      <c r="K71" s="138"/>
      <c r="L71" s="138"/>
      <c r="M71" s="138"/>
      <c r="N71" s="138"/>
      <c r="O71" s="138"/>
      <c r="P71" s="138"/>
      <c r="Q71" s="138"/>
      <c r="R71" s="138"/>
    </row>
    <row r="72" spans="1:18" s="134" customFormat="1" x14ac:dyDescent="0.25">
      <c r="A72" s="241">
        <v>43483</v>
      </c>
      <c r="B72" s="242">
        <v>190183349</v>
      </c>
      <c r="C72" s="106">
        <v>6</v>
      </c>
      <c r="D72" s="246">
        <v>609263</v>
      </c>
      <c r="E72" s="242"/>
      <c r="F72" s="247"/>
      <c r="G72" s="246"/>
      <c r="H72" s="245"/>
      <c r="I72" s="245"/>
      <c r="J72" s="246"/>
      <c r="K72" s="138"/>
      <c r="L72" s="138"/>
      <c r="M72" s="138"/>
      <c r="N72" s="138"/>
      <c r="O72" s="138"/>
      <c r="P72" s="138"/>
      <c r="Q72" s="138"/>
      <c r="R72" s="138"/>
    </row>
    <row r="73" spans="1:18" s="134" customFormat="1" x14ac:dyDescent="0.25">
      <c r="A73" s="241">
        <v>43483</v>
      </c>
      <c r="B73" s="242">
        <v>190183360</v>
      </c>
      <c r="C73" s="106">
        <v>8</v>
      </c>
      <c r="D73" s="246">
        <v>850675</v>
      </c>
      <c r="E73" s="242"/>
      <c r="F73" s="247"/>
      <c r="G73" s="246"/>
      <c r="H73" s="245"/>
      <c r="I73" s="245"/>
      <c r="J73" s="246"/>
      <c r="K73" s="138"/>
      <c r="L73" s="138"/>
      <c r="M73" s="138"/>
      <c r="N73" s="138"/>
      <c r="O73" s="138"/>
      <c r="P73" s="138"/>
      <c r="Q73" s="138"/>
      <c r="R73" s="138"/>
    </row>
    <row r="74" spans="1:18" s="134" customFormat="1" x14ac:dyDescent="0.25">
      <c r="A74" s="241">
        <v>43483</v>
      </c>
      <c r="B74" s="242">
        <v>190183368</v>
      </c>
      <c r="C74" s="106">
        <v>6</v>
      </c>
      <c r="D74" s="246">
        <v>724763</v>
      </c>
      <c r="E74" s="242"/>
      <c r="F74" s="247"/>
      <c r="G74" s="246"/>
      <c r="H74" s="245"/>
      <c r="I74" s="245"/>
      <c r="J74" s="246"/>
      <c r="K74" s="138"/>
      <c r="L74" s="138"/>
      <c r="M74" s="138"/>
      <c r="N74" s="138"/>
      <c r="O74" s="138"/>
      <c r="P74" s="138"/>
      <c r="Q74" s="138"/>
      <c r="R74" s="138"/>
    </row>
    <row r="75" spans="1:18" s="134" customFormat="1" x14ac:dyDescent="0.25">
      <c r="A75" s="241">
        <v>43483</v>
      </c>
      <c r="B75" s="242">
        <v>190183371</v>
      </c>
      <c r="C75" s="106">
        <v>2</v>
      </c>
      <c r="D75" s="246">
        <v>283675</v>
      </c>
      <c r="E75" s="242"/>
      <c r="F75" s="247"/>
      <c r="G75" s="246"/>
      <c r="H75" s="245"/>
      <c r="I75" s="245">
        <v>6150201</v>
      </c>
      <c r="J75" s="246" t="s">
        <v>17</v>
      </c>
      <c r="K75" s="138"/>
      <c r="L75" s="138"/>
      <c r="M75" s="138"/>
      <c r="N75" s="138"/>
      <c r="O75" s="138"/>
      <c r="P75" s="138"/>
      <c r="Q75" s="138"/>
      <c r="R75" s="138"/>
    </row>
    <row r="76" spans="1:18" s="134" customFormat="1" x14ac:dyDescent="0.25">
      <c r="A76" s="241">
        <v>43484</v>
      </c>
      <c r="B76" s="242">
        <v>190183383</v>
      </c>
      <c r="C76" s="106">
        <v>22</v>
      </c>
      <c r="D76" s="246">
        <v>2297925</v>
      </c>
      <c r="E76" s="242"/>
      <c r="F76" s="247"/>
      <c r="G76" s="246"/>
      <c r="H76" s="245"/>
      <c r="I76" s="245"/>
      <c r="J76" s="246"/>
      <c r="K76" s="138"/>
      <c r="L76" s="138"/>
      <c r="M76" s="138"/>
      <c r="N76" s="138"/>
      <c r="O76" s="138"/>
      <c r="P76" s="138"/>
      <c r="Q76" s="138"/>
      <c r="R76" s="138"/>
    </row>
    <row r="77" spans="1:18" s="134" customFormat="1" x14ac:dyDescent="0.25">
      <c r="A77" s="241">
        <v>43484</v>
      </c>
      <c r="B77" s="242">
        <v>190183404</v>
      </c>
      <c r="C77" s="106">
        <v>6</v>
      </c>
      <c r="D77" s="246">
        <v>631750</v>
      </c>
      <c r="E77" s="242"/>
      <c r="F77" s="247"/>
      <c r="G77" s="246"/>
      <c r="H77" s="245"/>
      <c r="I77" s="245">
        <v>2929675</v>
      </c>
      <c r="J77" s="246" t="s">
        <v>17</v>
      </c>
      <c r="K77" s="138"/>
      <c r="L77" s="138"/>
      <c r="M77" s="138"/>
      <c r="N77" s="138"/>
      <c r="O77" s="138"/>
      <c r="P77" s="138"/>
      <c r="Q77" s="138"/>
      <c r="R77" s="138"/>
    </row>
    <row r="78" spans="1:18" s="134" customFormat="1" x14ac:dyDescent="0.25">
      <c r="A78" s="241">
        <v>43486</v>
      </c>
      <c r="B78" s="242">
        <v>190183467</v>
      </c>
      <c r="C78" s="106">
        <v>46</v>
      </c>
      <c r="D78" s="246">
        <v>5274850</v>
      </c>
      <c r="E78" s="242">
        <v>190046890</v>
      </c>
      <c r="F78" s="247">
        <v>10</v>
      </c>
      <c r="G78" s="246">
        <v>1040550</v>
      </c>
      <c r="H78" s="245"/>
      <c r="I78" s="245"/>
      <c r="J78" s="246"/>
      <c r="K78" s="138"/>
      <c r="L78" s="138"/>
      <c r="M78" s="138"/>
      <c r="N78" s="138"/>
      <c r="O78" s="138"/>
      <c r="P78" s="138"/>
      <c r="Q78" s="138"/>
      <c r="R78" s="138"/>
    </row>
    <row r="79" spans="1:18" s="134" customFormat="1" x14ac:dyDescent="0.25">
      <c r="A79" s="241">
        <v>43486</v>
      </c>
      <c r="B79" s="242">
        <v>190183470</v>
      </c>
      <c r="C79" s="106">
        <v>5</v>
      </c>
      <c r="D79" s="246">
        <v>627288</v>
      </c>
      <c r="E79" s="242"/>
      <c r="F79" s="247"/>
      <c r="G79" s="246"/>
      <c r="H79" s="245"/>
      <c r="I79" s="245"/>
      <c r="J79" s="246"/>
      <c r="K79" s="138"/>
      <c r="L79" s="138"/>
      <c r="M79" s="138"/>
      <c r="N79" s="138"/>
      <c r="O79" s="138"/>
      <c r="P79" s="138"/>
      <c r="Q79" s="138"/>
      <c r="R79" s="138"/>
    </row>
    <row r="80" spans="1:18" s="134" customFormat="1" x14ac:dyDescent="0.25">
      <c r="A80" s="241">
        <v>43486</v>
      </c>
      <c r="B80" s="242">
        <v>190183475</v>
      </c>
      <c r="C80" s="106">
        <v>5</v>
      </c>
      <c r="D80" s="246">
        <v>603050</v>
      </c>
      <c r="E80" s="242"/>
      <c r="F80" s="247"/>
      <c r="G80" s="246"/>
      <c r="H80" s="245"/>
      <c r="I80" s="245"/>
      <c r="J80" s="246"/>
      <c r="K80" s="138"/>
      <c r="L80" s="138"/>
      <c r="M80" s="138"/>
      <c r="N80" s="138"/>
      <c r="O80" s="138"/>
      <c r="P80" s="138"/>
      <c r="Q80" s="138"/>
      <c r="R80" s="138"/>
    </row>
    <row r="81" spans="1:18" s="134" customFormat="1" x14ac:dyDescent="0.25">
      <c r="A81" s="241">
        <v>43486</v>
      </c>
      <c r="B81" s="242">
        <v>190183485</v>
      </c>
      <c r="C81" s="106">
        <v>12</v>
      </c>
      <c r="D81" s="246">
        <v>1175825</v>
      </c>
      <c r="E81" s="242"/>
      <c r="F81" s="247"/>
      <c r="G81" s="246"/>
      <c r="H81" s="245"/>
      <c r="I81" s="245"/>
      <c r="J81" s="246"/>
      <c r="K81" s="138"/>
      <c r="L81" s="138"/>
      <c r="M81" s="138"/>
      <c r="N81" s="138"/>
      <c r="O81" s="138"/>
      <c r="P81" s="138"/>
      <c r="Q81" s="138"/>
      <c r="R81" s="138"/>
    </row>
    <row r="82" spans="1:18" s="134" customFormat="1" x14ac:dyDescent="0.25">
      <c r="A82" s="241">
        <v>43486</v>
      </c>
      <c r="B82" s="242">
        <v>190183492</v>
      </c>
      <c r="C82" s="106">
        <v>5</v>
      </c>
      <c r="D82" s="246">
        <v>621950</v>
      </c>
      <c r="E82" s="242"/>
      <c r="F82" s="247"/>
      <c r="G82" s="246"/>
      <c r="H82" s="245"/>
      <c r="I82" s="245"/>
      <c r="J82" s="246"/>
      <c r="K82" s="138"/>
      <c r="L82" s="138"/>
      <c r="M82" s="138"/>
      <c r="N82" s="138"/>
      <c r="O82" s="138"/>
      <c r="P82" s="138"/>
      <c r="Q82" s="138"/>
      <c r="R82" s="138"/>
    </row>
    <row r="83" spans="1:18" s="134" customFormat="1" x14ac:dyDescent="0.25">
      <c r="A83" s="241">
        <v>43486</v>
      </c>
      <c r="B83" s="242">
        <v>190183499</v>
      </c>
      <c r="C83" s="106">
        <v>1</v>
      </c>
      <c r="D83" s="246">
        <v>107450</v>
      </c>
      <c r="E83" s="242"/>
      <c r="F83" s="247"/>
      <c r="G83" s="246"/>
      <c r="H83" s="245"/>
      <c r="I83" s="245">
        <v>7369863</v>
      </c>
      <c r="J83" s="246" t="s">
        <v>17</v>
      </c>
      <c r="K83" s="138"/>
      <c r="L83" s="138"/>
      <c r="M83" s="138"/>
      <c r="N83" s="138"/>
      <c r="O83" s="138"/>
      <c r="P83" s="138"/>
      <c r="Q83" s="138"/>
      <c r="R83" s="138"/>
    </row>
    <row r="84" spans="1:18" s="134" customFormat="1" x14ac:dyDescent="0.25">
      <c r="A84" s="241">
        <v>43487</v>
      </c>
      <c r="B84" s="242">
        <v>190183513</v>
      </c>
      <c r="C84" s="106">
        <v>28</v>
      </c>
      <c r="D84" s="246">
        <v>3129788</v>
      </c>
      <c r="E84" s="242"/>
      <c r="F84" s="247"/>
      <c r="G84" s="246"/>
      <c r="H84" s="245"/>
      <c r="I84" s="245"/>
      <c r="J84" s="246"/>
      <c r="K84" s="138"/>
      <c r="L84" s="138"/>
      <c r="M84" s="138"/>
      <c r="N84" s="138"/>
      <c r="O84" s="138"/>
      <c r="P84" s="138"/>
      <c r="Q84" s="138"/>
      <c r="R84" s="138"/>
    </row>
    <row r="85" spans="1:18" s="134" customFormat="1" x14ac:dyDescent="0.25">
      <c r="A85" s="241">
        <v>43487</v>
      </c>
      <c r="B85" s="242">
        <v>190183518</v>
      </c>
      <c r="C85" s="106">
        <v>9</v>
      </c>
      <c r="D85" s="246">
        <v>902213</v>
      </c>
      <c r="E85" s="242"/>
      <c r="F85" s="247"/>
      <c r="G85" s="246"/>
      <c r="H85" s="245"/>
      <c r="I85" s="245"/>
      <c r="J85" s="246"/>
      <c r="K85" s="138"/>
      <c r="L85" s="138"/>
      <c r="M85" s="138"/>
      <c r="N85" s="138"/>
      <c r="O85" s="138"/>
      <c r="P85" s="138"/>
      <c r="Q85" s="138"/>
      <c r="R85" s="138"/>
    </row>
    <row r="86" spans="1:18" s="134" customFormat="1" x14ac:dyDescent="0.25">
      <c r="A86" s="241">
        <v>43487</v>
      </c>
      <c r="B86" s="242">
        <v>190183534</v>
      </c>
      <c r="C86" s="106">
        <v>15</v>
      </c>
      <c r="D86" s="246">
        <v>1581300</v>
      </c>
      <c r="E86" s="242"/>
      <c r="F86" s="247"/>
      <c r="G86" s="246"/>
      <c r="H86" s="245"/>
      <c r="I86" s="245"/>
      <c r="J86" s="246"/>
      <c r="K86" s="138"/>
      <c r="L86" s="138"/>
      <c r="M86" s="138"/>
      <c r="N86" s="138"/>
      <c r="O86" s="138"/>
      <c r="P86" s="138"/>
      <c r="Q86" s="138"/>
      <c r="R86" s="138"/>
    </row>
    <row r="87" spans="1:18" s="134" customFormat="1" x14ac:dyDescent="0.25">
      <c r="A87" s="241">
        <v>43487</v>
      </c>
      <c r="B87" s="242">
        <v>190183536</v>
      </c>
      <c r="C87" s="106">
        <v>8</v>
      </c>
      <c r="D87" s="246">
        <v>806400</v>
      </c>
      <c r="E87" s="242"/>
      <c r="F87" s="247"/>
      <c r="G87" s="246"/>
      <c r="H87" s="245"/>
      <c r="I87" s="245">
        <v>6419701</v>
      </c>
      <c r="J87" s="246" t="s">
        <v>17</v>
      </c>
      <c r="K87" s="138"/>
      <c r="L87" s="138"/>
      <c r="M87" s="138"/>
      <c r="N87" s="138"/>
      <c r="O87" s="138"/>
      <c r="P87" s="138"/>
      <c r="Q87" s="138"/>
      <c r="R87" s="138"/>
    </row>
    <row r="88" spans="1:18" s="134" customFormat="1" x14ac:dyDescent="0.25">
      <c r="A88" s="241">
        <v>43488</v>
      </c>
      <c r="B88" s="242">
        <v>190183559</v>
      </c>
      <c r="C88" s="106">
        <v>18</v>
      </c>
      <c r="D88" s="246">
        <v>1906275</v>
      </c>
      <c r="E88" s="242"/>
      <c r="F88" s="247"/>
      <c r="G88" s="246"/>
      <c r="H88" s="245"/>
      <c r="I88" s="245"/>
      <c r="J88" s="246"/>
      <c r="K88" s="138"/>
      <c r="L88" s="138"/>
      <c r="M88" s="138"/>
      <c r="N88" s="138"/>
      <c r="O88" s="138"/>
      <c r="P88" s="138"/>
      <c r="Q88" s="138"/>
      <c r="R88" s="138"/>
    </row>
    <row r="89" spans="1:18" s="134" customFormat="1" x14ac:dyDescent="0.25">
      <c r="A89" s="241">
        <v>43488</v>
      </c>
      <c r="B89" s="242">
        <v>190183569</v>
      </c>
      <c r="C89" s="106">
        <v>2</v>
      </c>
      <c r="D89" s="246">
        <v>250425</v>
      </c>
      <c r="E89" s="242"/>
      <c r="F89" s="247"/>
      <c r="G89" s="246"/>
      <c r="H89" s="245"/>
      <c r="I89" s="245"/>
      <c r="J89" s="246"/>
      <c r="K89" s="138"/>
      <c r="L89" s="138"/>
      <c r="M89" s="138"/>
      <c r="N89" s="138"/>
      <c r="O89" s="138"/>
      <c r="P89" s="138"/>
      <c r="Q89" s="138"/>
      <c r="R89" s="138"/>
    </row>
    <row r="90" spans="1:18" s="134" customFormat="1" x14ac:dyDescent="0.25">
      <c r="A90" s="241">
        <v>43488</v>
      </c>
      <c r="B90" s="242">
        <v>190183570</v>
      </c>
      <c r="C90" s="106">
        <v>2</v>
      </c>
      <c r="D90" s="246">
        <v>217438</v>
      </c>
      <c r="E90" s="242"/>
      <c r="F90" s="247"/>
      <c r="G90" s="246"/>
      <c r="H90" s="245"/>
      <c r="I90" s="245"/>
      <c r="J90" s="246"/>
      <c r="K90" s="138"/>
      <c r="L90" s="138"/>
      <c r="M90" s="138"/>
      <c r="N90" s="138"/>
      <c r="O90" s="138"/>
      <c r="P90" s="138"/>
      <c r="Q90" s="138"/>
      <c r="R90" s="138"/>
    </row>
    <row r="91" spans="1:18" s="134" customFormat="1" x14ac:dyDescent="0.25">
      <c r="A91" s="241">
        <v>43488</v>
      </c>
      <c r="B91" s="242">
        <v>190183587</v>
      </c>
      <c r="C91" s="106">
        <v>5</v>
      </c>
      <c r="D91" s="246">
        <v>604538</v>
      </c>
      <c r="E91" s="242"/>
      <c r="F91" s="247"/>
      <c r="G91" s="246"/>
      <c r="H91" s="245"/>
      <c r="I91" s="245"/>
      <c r="J91" s="246"/>
      <c r="K91" s="138"/>
      <c r="L91" s="138"/>
      <c r="M91" s="138"/>
      <c r="N91" s="138"/>
      <c r="O91" s="138"/>
      <c r="P91" s="138"/>
      <c r="Q91" s="138"/>
      <c r="R91" s="138"/>
    </row>
    <row r="92" spans="1:18" s="134" customFormat="1" x14ac:dyDescent="0.25">
      <c r="A92" s="241">
        <v>43488</v>
      </c>
      <c r="B92" s="242">
        <v>190183593</v>
      </c>
      <c r="C92" s="106">
        <v>4</v>
      </c>
      <c r="D92" s="246">
        <v>472588</v>
      </c>
      <c r="E92" s="242"/>
      <c r="F92" s="247"/>
      <c r="G92" s="246"/>
      <c r="H92" s="245"/>
      <c r="I92" s="245"/>
      <c r="J92" s="246"/>
      <c r="K92" s="138"/>
      <c r="L92" s="138"/>
      <c r="M92" s="138"/>
      <c r="N92" s="138"/>
      <c r="O92" s="138"/>
      <c r="P92" s="138"/>
      <c r="Q92" s="138"/>
      <c r="R92" s="138"/>
    </row>
    <row r="93" spans="1:18" s="134" customFormat="1" x14ac:dyDescent="0.25">
      <c r="A93" s="241">
        <v>43488</v>
      </c>
      <c r="B93" s="242">
        <v>190183598</v>
      </c>
      <c r="C93" s="106">
        <v>4</v>
      </c>
      <c r="D93" s="246">
        <v>521413</v>
      </c>
      <c r="E93" s="242"/>
      <c r="F93" s="247"/>
      <c r="G93" s="246"/>
      <c r="H93" s="245"/>
      <c r="I93" s="245"/>
      <c r="J93" s="246"/>
      <c r="K93" s="138"/>
      <c r="L93" s="138"/>
      <c r="M93" s="138"/>
      <c r="N93" s="138"/>
      <c r="O93" s="138"/>
      <c r="P93" s="138"/>
      <c r="Q93" s="138"/>
      <c r="R93" s="138"/>
    </row>
    <row r="94" spans="1:18" s="134" customFormat="1" x14ac:dyDescent="0.25">
      <c r="A94" s="241">
        <v>43488</v>
      </c>
      <c r="B94" s="242">
        <v>190183604</v>
      </c>
      <c r="C94" s="106">
        <v>3</v>
      </c>
      <c r="D94" s="246">
        <v>376338</v>
      </c>
      <c r="E94" s="242"/>
      <c r="F94" s="247"/>
      <c r="G94" s="246"/>
      <c r="H94" s="245"/>
      <c r="I94" s="245">
        <v>4349015</v>
      </c>
      <c r="J94" s="246" t="s">
        <v>17</v>
      </c>
      <c r="K94" s="138"/>
      <c r="L94" s="138"/>
      <c r="M94" s="138"/>
      <c r="N94" s="138"/>
      <c r="O94" s="138"/>
      <c r="P94" s="138"/>
      <c r="Q94" s="138"/>
      <c r="R94" s="138"/>
    </row>
    <row r="95" spans="1:18" s="134" customFormat="1" x14ac:dyDescent="0.25">
      <c r="A95" s="241">
        <v>43489</v>
      </c>
      <c r="B95" s="242">
        <v>190183616</v>
      </c>
      <c r="C95" s="106">
        <v>16</v>
      </c>
      <c r="D95" s="246">
        <v>1862525</v>
      </c>
      <c r="E95" s="242">
        <v>190046918</v>
      </c>
      <c r="F95" s="247">
        <v>11</v>
      </c>
      <c r="G95" s="246">
        <v>1157450</v>
      </c>
      <c r="H95" s="245"/>
      <c r="I95" s="245"/>
      <c r="J95" s="246"/>
      <c r="K95" s="138"/>
      <c r="L95" s="138"/>
      <c r="M95" s="138"/>
      <c r="N95" s="138"/>
      <c r="O95" s="138"/>
      <c r="P95" s="138"/>
      <c r="Q95" s="138"/>
      <c r="R95" s="138"/>
    </row>
    <row r="96" spans="1:18" s="134" customFormat="1" x14ac:dyDescent="0.25">
      <c r="A96" s="241">
        <v>43489</v>
      </c>
      <c r="B96" s="242">
        <v>190183621</v>
      </c>
      <c r="C96" s="106">
        <v>4</v>
      </c>
      <c r="D96" s="246">
        <v>394538</v>
      </c>
      <c r="E96" s="242"/>
      <c r="F96" s="247"/>
      <c r="G96" s="246"/>
      <c r="H96" s="245"/>
      <c r="I96" s="245"/>
      <c r="J96" s="246"/>
      <c r="K96" s="138"/>
      <c r="L96" s="138"/>
      <c r="M96" s="138"/>
      <c r="N96" s="138"/>
      <c r="O96" s="138"/>
      <c r="P96" s="138"/>
      <c r="Q96" s="138"/>
      <c r="R96" s="138"/>
    </row>
    <row r="97" spans="1:18" s="134" customFormat="1" x14ac:dyDescent="0.25">
      <c r="A97" s="241">
        <v>43489</v>
      </c>
      <c r="B97" s="242">
        <v>190183625</v>
      </c>
      <c r="C97" s="106">
        <v>1</v>
      </c>
      <c r="D97" s="246">
        <v>42875</v>
      </c>
      <c r="E97" s="242"/>
      <c r="F97" s="247"/>
      <c r="G97" s="246"/>
      <c r="H97" s="245"/>
      <c r="I97" s="245"/>
      <c r="J97" s="246"/>
      <c r="K97" s="138"/>
      <c r="L97" s="138"/>
      <c r="M97" s="138"/>
      <c r="N97" s="138"/>
      <c r="O97" s="138"/>
      <c r="P97" s="138"/>
      <c r="Q97" s="138"/>
      <c r="R97" s="138"/>
    </row>
    <row r="98" spans="1:18" s="134" customFormat="1" x14ac:dyDescent="0.25">
      <c r="A98" s="241">
        <v>43489</v>
      </c>
      <c r="B98" s="242">
        <v>190183626</v>
      </c>
      <c r="C98" s="106">
        <v>2</v>
      </c>
      <c r="D98" s="246">
        <v>237913</v>
      </c>
      <c r="E98" s="242"/>
      <c r="F98" s="247"/>
      <c r="G98" s="246"/>
      <c r="H98" s="245"/>
      <c r="I98" s="245"/>
      <c r="J98" s="246"/>
      <c r="K98" s="138"/>
      <c r="L98" s="138"/>
      <c r="M98" s="138"/>
      <c r="N98" s="138"/>
      <c r="O98" s="138"/>
      <c r="P98" s="138"/>
      <c r="Q98" s="138"/>
      <c r="R98" s="138"/>
    </row>
    <row r="99" spans="1:18" s="134" customFormat="1" x14ac:dyDescent="0.25">
      <c r="A99" s="241">
        <v>43489</v>
      </c>
      <c r="B99" s="242">
        <v>190183634</v>
      </c>
      <c r="C99" s="106">
        <v>11</v>
      </c>
      <c r="D99" s="246">
        <v>1253613</v>
      </c>
      <c r="E99" s="242"/>
      <c r="F99" s="247"/>
      <c r="G99" s="246"/>
      <c r="H99" s="245"/>
      <c r="I99" s="245"/>
      <c r="J99" s="246"/>
      <c r="K99" s="138"/>
      <c r="L99" s="138"/>
      <c r="M99" s="138"/>
      <c r="N99" s="138"/>
      <c r="O99" s="138"/>
      <c r="P99" s="138"/>
      <c r="Q99" s="138"/>
      <c r="R99" s="138"/>
    </row>
    <row r="100" spans="1:18" s="134" customFormat="1" x14ac:dyDescent="0.25">
      <c r="A100" s="241">
        <v>43489</v>
      </c>
      <c r="B100" s="242">
        <v>190183636</v>
      </c>
      <c r="C100" s="106">
        <v>5</v>
      </c>
      <c r="D100" s="246">
        <v>519313</v>
      </c>
      <c r="E100" s="242"/>
      <c r="F100" s="247"/>
      <c r="G100" s="246"/>
      <c r="H100" s="245"/>
      <c r="I100" s="245"/>
      <c r="J100" s="246"/>
      <c r="K100" s="138"/>
      <c r="L100" s="138"/>
      <c r="M100" s="138"/>
      <c r="N100" s="138"/>
      <c r="O100" s="138"/>
      <c r="P100" s="138"/>
      <c r="Q100" s="138"/>
      <c r="R100" s="138"/>
    </row>
    <row r="101" spans="1:18" s="134" customFormat="1" x14ac:dyDescent="0.25">
      <c r="A101" s="241">
        <v>43489</v>
      </c>
      <c r="B101" s="242">
        <v>190183641</v>
      </c>
      <c r="C101" s="106">
        <v>4</v>
      </c>
      <c r="D101" s="246">
        <v>419825</v>
      </c>
      <c r="E101" s="242"/>
      <c r="F101" s="247"/>
      <c r="G101" s="246"/>
      <c r="H101" s="245"/>
      <c r="I101" s="245">
        <v>3573152</v>
      </c>
      <c r="J101" s="246" t="s">
        <v>17</v>
      </c>
      <c r="K101" s="138"/>
      <c r="L101" s="138"/>
      <c r="M101" s="138"/>
      <c r="N101" s="138"/>
      <c r="O101" s="138"/>
      <c r="P101" s="138"/>
      <c r="Q101" s="138"/>
      <c r="R101" s="138"/>
    </row>
    <row r="102" spans="1:18" s="134" customFormat="1" x14ac:dyDescent="0.25">
      <c r="A102" s="241">
        <v>43490</v>
      </c>
      <c r="B102" s="242">
        <v>190183661</v>
      </c>
      <c r="C102" s="106">
        <v>3</v>
      </c>
      <c r="D102" s="246">
        <v>365400</v>
      </c>
      <c r="E102" s="242"/>
      <c r="F102" s="247"/>
      <c r="G102" s="246"/>
      <c r="H102" s="245"/>
      <c r="I102" s="245"/>
      <c r="J102" s="246"/>
      <c r="K102" s="138"/>
      <c r="L102" s="138"/>
      <c r="M102" s="138"/>
      <c r="N102" s="138"/>
      <c r="O102" s="138"/>
      <c r="P102" s="138"/>
      <c r="Q102" s="138"/>
      <c r="R102" s="138"/>
    </row>
    <row r="103" spans="1:18" s="134" customFormat="1" x14ac:dyDescent="0.25">
      <c r="A103" s="241">
        <v>43490</v>
      </c>
      <c r="B103" s="242">
        <v>190183662</v>
      </c>
      <c r="C103" s="106">
        <v>19</v>
      </c>
      <c r="D103" s="246">
        <v>1715438</v>
      </c>
      <c r="E103" s="242"/>
      <c r="F103" s="247"/>
      <c r="G103" s="246"/>
      <c r="H103" s="245"/>
      <c r="I103" s="245"/>
      <c r="J103" s="246"/>
      <c r="K103" s="138"/>
      <c r="L103" s="138"/>
      <c r="M103" s="138"/>
      <c r="N103" s="138"/>
      <c r="O103" s="138"/>
      <c r="P103" s="138"/>
      <c r="Q103" s="138"/>
      <c r="R103" s="138"/>
    </row>
    <row r="104" spans="1:18" s="134" customFormat="1" x14ac:dyDescent="0.25">
      <c r="A104" s="241">
        <v>43490</v>
      </c>
      <c r="B104" s="242">
        <v>190183673</v>
      </c>
      <c r="C104" s="106">
        <v>16</v>
      </c>
      <c r="D104" s="246">
        <v>1823413</v>
      </c>
      <c r="E104" s="242"/>
      <c r="F104" s="247"/>
      <c r="G104" s="246"/>
      <c r="H104" s="245"/>
      <c r="I104" s="245"/>
      <c r="J104" s="246"/>
      <c r="K104" s="138"/>
      <c r="L104" s="138"/>
      <c r="M104" s="138"/>
      <c r="N104" s="138"/>
      <c r="O104" s="138"/>
      <c r="P104" s="138"/>
      <c r="Q104" s="138"/>
      <c r="R104" s="138"/>
    </row>
    <row r="105" spans="1:18" s="134" customFormat="1" x14ac:dyDescent="0.25">
      <c r="A105" s="241">
        <v>43490</v>
      </c>
      <c r="B105" s="242">
        <v>190183674</v>
      </c>
      <c r="C105" s="106">
        <v>11</v>
      </c>
      <c r="D105" s="246">
        <v>1149663</v>
      </c>
      <c r="E105" s="242"/>
      <c r="F105" s="247"/>
      <c r="G105" s="246"/>
      <c r="H105" s="245"/>
      <c r="I105" s="245"/>
      <c r="J105" s="246"/>
      <c r="K105" s="138"/>
      <c r="L105" s="138"/>
      <c r="M105" s="138"/>
      <c r="N105" s="138"/>
      <c r="O105" s="138"/>
      <c r="P105" s="138"/>
      <c r="Q105" s="138"/>
      <c r="R105" s="138"/>
    </row>
    <row r="106" spans="1:18" s="134" customFormat="1" x14ac:dyDescent="0.25">
      <c r="A106" s="241">
        <v>43490</v>
      </c>
      <c r="B106" s="242">
        <v>190183693</v>
      </c>
      <c r="C106" s="106">
        <v>4</v>
      </c>
      <c r="D106" s="246">
        <v>407575</v>
      </c>
      <c r="E106" s="242"/>
      <c r="F106" s="247"/>
      <c r="G106" s="246"/>
      <c r="H106" s="245"/>
      <c r="I106" s="245">
        <v>5461489</v>
      </c>
      <c r="J106" s="246" t="s">
        <v>17</v>
      </c>
      <c r="K106" s="138"/>
      <c r="L106" s="138"/>
      <c r="M106" s="138"/>
      <c r="N106" s="138"/>
      <c r="O106" s="138"/>
      <c r="P106" s="138"/>
      <c r="Q106" s="138"/>
      <c r="R106" s="138"/>
    </row>
    <row r="107" spans="1:18" s="134" customFormat="1" x14ac:dyDescent="0.25">
      <c r="A107" s="241">
        <v>43491</v>
      </c>
      <c r="B107" s="242">
        <v>190183702</v>
      </c>
      <c r="C107" s="106">
        <v>24</v>
      </c>
      <c r="D107" s="246">
        <v>2548963</v>
      </c>
      <c r="E107" s="242"/>
      <c r="F107" s="247"/>
      <c r="G107" s="246"/>
      <c r="H107" s="245"/>
      <c r="I107" s="245"/>
      <c r="J107" s="246"/>
      <c r="K107" s="138"/>
      <c r="L107" s="138"/>
      <c r="M107" s="138"/>
      <c r="N107" s="138"/>
      <c r="O107" s="138"/>
      <c r="P107" s="138"/>
      <c r="Q107" s="138"/>
      <c r="R107" s="138"/>
    </row>
    <row r="108" spans="1:18" s="134" customFormat="1" x14ac:dyDescent="0.25">
      <c r="A108" s="241">
        <v>43491</v>
      </c>
      <c r="B108" s="242">
        <v>190183711</v>
      </c>
      <c r="C108" s="106">
        <v>3</v>
      </c>
      <c r="D108" s="246">
        <v>227588</v>
      </c>
      <c r="E108" s="242"/>
      <c r="F108" s="247"/>
      <c r="G108" s="246"/>
      <c r="H108" s="245"/>
      <c r="I108" s="245"/>
      <c r="J108" s="246"/>
      <c r="K108" s="138"/>
      <c r="L108" s="138"/>
      <c r="M108" s="138"/>
      <c r="N108" s="138"/>
      <c r="O108" s="138"/>
      <c r="P108" s="138"/>
      <c r="Q108" s="138"/>
      <c r="R108" s="138"/>
    </row>
    <row r="109" spans="1:18" s="134" customFormat="1" x14ac:dyDescent="0.25">
      <c r="A109" s="241">
        <v>43491</v>
      </c>
      <c r="B109" s="242">
        <v>190183719</v>
      </c>
      <c r="C109" s="106">
        <v>4</v>
      </c>
      <c r="D109" s="246">
        <v>380450</v>
      </c>
      <c r="E109" s="242"/>
      <c r="F109" s="247"/>
      <c r="G109" s="246"/>
      <c r="H109" s="245"/>
      <c r="I109" s="245"/>
      <c r="J109" s="246"/>
      <c r="K109" s="138"/>
      <c r="L109" s="138"/>
      <c r="M109" s="138">
        <v>220500</v>
      </c>
      <c r="N109" s="138">
        <v>979475</v>
      </c>
      <c r="O109" s="138"/>
      <c r="P109" s="138"/>
      <c r="Q109" s="138"/>
      <c r="R109" s="138"/>
    </row>
    <row r="110" spans="1:18" s="134" customFormat="1" x14ac:dyDescent="0.25">
      <c r="A110" s="241">
        <v>43491</v>
      </c>
      <c r="B110" s="242">
        <v>190183722</v>
      </c>
      <c r="C110" s="106">
        <v>1</v>
      </c>
      <c r="D110" s="246">
        <v>145775</v>
      </c>
      <c r="E110" s="242"/>
      <c r="F110" s="247"/>
      <c r="G110" s="246"/>
      <c r="H110" s="245"/>
      <c r="I110" s="245">
        <v>3302776</v>
      </c>
      <c r="J110" s="246" t="s">
        <v>17</v>
      </c>
      <c r="K110" s="138"/>
      <c r="L110" s="138"/>
      <c r="M110" s="138">
        <v>111038</v>
      </c>
      <c r="N110" s="138"/>
      <c r="O110" s="138"/>
      <c r="P110" s="138"/>
      <c r="Q110" s="138"/>
      <c r="R110" s="138"/>
    </row>
    <row r="111" spans="1:18" s="134" customFormat="1" x14ac:dyDescent="0.25">
      <c r="A111" s="241">
        <v>43493</v>
      </c>
      <c r="B111" s="242">
        <v>190183777</v>
      </c>
      <c r="C111" s="106">
        <v>68</v>
      </c>
      <c r="D111" s="246">
        <v>7258650</v>
      </c>
      <c r="E111" s="242"/>
      <c r="F111" s="247"/>
      <c r="G111" s="246"/>
      <c r="H111" s="245"/>
      <c r="I111" s="245"/>
      <c r="J111" s="246"/>
      <c r="K111" s="138"/>
      <c r="L111" s="138"/>
      <c r="M111" s="138">
        <v>1213538</v>
      </c>
      <c r="N111" s="138"/>
      <c r="O111" s="138"/>
      <c r="P111" s="138"/>
      <c r="Q111" s="138"/>
      <c r="R111" s="138"/>
    </row>
    <row r="112" spans="1:18" s="134" customFormat="1" x14ac:dyDescent="0.25">
      <c r="A112" s="241">
        <v>43493</v>
      </c>
      <c r="B112" s="242">
        <v>190183790</v>
      </c>
      <c r="C112" s="106">
        <v>18</v>
      </c>
      <c r="D112" s="246">
        <v>2107700</v>
      </c>
      <c r="E112" s="242"/>
      <c r="F112" s="247"/>
      <c r="G112" s="246"/>
      <c r="H112" s="245"/>
      <c r="I112" s="245"/>
      <c r="J112" s="246"/>
      <c r="K112" s="138"/>
      <c r="L112" s="138"/>
      <c r="M112" s="138">
        <v>1051050</v>
      </c>
      <c r="N112" s="138"/>
      <c r="O112" s="138"/>
      <c r="P112" s="138"/>
      <c r="Q112" s="138"/>
      <c r="R112" s="138"/>
    </row>
    <row r="113" spans="1:18" s="134" customFormat="1" x14ac:dyDescent="0.25">
      <c r="A113" s="241">
        <v>43493</v>
      </c>
      <c r="B113" s="242">
        <v>190183801</v>
      </c>
      <c r="C113" s="106">
        <v>10</v>
      </c>
      <c r="D113" s="246">
        <v>1235063</v>
      </c>
      <c r="E113" s="242"/>
      <c r="F113" s="247"/>
      <c r="G113" s="246"/>
      <c r="H113" s="245"/>
      <c r="I113" s="245"/>
      <c r="J113" s="246"/>
      <c r="K113" s="138"/>
      <c r="L113" s="138"/>
      <c r="M113" s="138">
        <f>SUM(M109:M112)</f>
        <v>2596126</v>
      </c>
      <c r="N113" s="138"/>
      <c r="O113" s="138"/>
      <c r="P113" s="138"/>
      <c r="Q113" s="138"/>
      <c r="R113" s="138"/>
    </row>
    <row r="114" spans="1:18" s="134" customFormat="1" x14ac:dyDescent="0.25">
      <c r="A114" s="241">
        <v>43493</v>
      </c>
      <c r="B114" s="242">
        <v>190183806</v>
      </c>
      <c r="C114" s="106">
        <v>1</v>
      </c>
      <c r="D114" s="246">
        <v>104650</v>
      </c>
      <c r="E114" s="242"/>
      <c r="F114" s="247"/>
      <c r="G114" s="246"/>
      <c r="H114" s="245"/>
      <c r="I114" s="245"/>
      <c r="J114" s="246"/>
      <c r="K114" s="138"/>
      <c r="L114" s="138"/>
      <c r="M114" s="138">
        <f>M113-N109</f>
        <v>1616651</v>
      </c>
      <c r="N114" s="138"/>
      <c r="O114" s="138"/>
      <c r="P114" s="138"/>
      <c r="Q114" s="138"/>
      <c r="R114" s="138"/>
    </row>
    <row r="115" spans="1:18" s="134" customFormat="1" x14ac:dyDescent="0.25">
      <c r="A115" s="241">
        <v>43493</v>
      </c>
      <c r="B115" s="242">
        <v>190183817</v>
      </c>
      <c r="C115" s="106">
        <v>2</v>
      </c>
      <c r="D115" s="246">
        <v>183400</v>
      </c>
      <c r="E115" s="242"/>
      <c r="F115" s="247"/>
      <c r="G115" s="246"/>
      <c r="H115" s="245"/>
      <c r="I115" s="245">
        <v>10889463</v>
      </c>
      <c r="J115" s="246" t="s">
        <v>17</v>
      </c>
      <c r="K115" s="138"/>
      <c r="L115" s="138"/>
      <c r="M115" s="138"/>
      <c r="N115" s="138"/>
      <c r="O115" s="138"/>
      <c r="P115" s="138"/>
      <c r="Q115" s="138"/>
      <c r="R115" s="138"/>
    </row>
    <row r="116" spans="1:18" s="134" customFormat="1" x14ac:dyDescent="0.25">
      <c r="A116" s="241">
        <v>43494</v>
      </c>
      <c r="B116" s="242">
        <v>19000003</v>
      </c>
      <c r="C116" s="106">
        <v>20</v>
      </c>
      <c r="D116" s="246">
        <v>2121969</v>
      </c>
      <c r="E116" s="242"/>
      <c r="F116" s="247"/>
      <c r="G116" s="246"/>
      <c r="H116" s="245"/>
      <c r="I116" s="245"/>
      <c r="J116" s="246"/>
      <c r="K116" s="138"/>
      <c r="L116" s="138"/>
      <c r="M116" s="138"/>
      <c r="N116" s="138"/>
      <c r="O116" s="138"/>
      <c r="P116" s="138"/>
      <c r="Q116" s="138"/>
      <c r="R116" s="138"/>
    </row>
    <row r="117" spans="1:18" s="134" customFormat="1" x14ac:dyDescent="0.25">
      <c r="A117" s="241">
        <v>43494</v>
      </c>
      <c r="B117" s="242">
        <v>19000020</v>
      </c>
      <c r="C117" s="106">
        <v>24</v>
      </c>
      <c r="D117" s="246">
        <v>2616429</v>
      </c>
      <c r="E117" s="242"/>
      <c r="F117" s="247"/>
      <c r="G117" s="246"/>
      <c r="H117" s="245"/>
      <c r="I117" s="245"/>
      <c r="J117" s="246"/>
      <c r="K117" s="138"/>
      <c r="L117" s="138"/>
      <c r="M117" s="138"/>
      <c r="N117" s="138"/>
      <c r="O117" s="138"/>
      <c r="P117" s="138"/>
      <c r="Q117" s="138"/>
      <c r="R117" s="138"/>
    </row>
    <row r="118" spans="1:18" s="134" customFormat="1" x14ac:dyDescent="0.25">
      <c r="A118" s="241">
        <v>43494</v>
      </c>
      <c r="B118" s="242">
        <v>19000023</v>
      </c>
      <c r="C118" s="106">
        <v>1</v>
      </c>
      <c r="D118" s="246">
        <v>75075</v>
      </c>
      <c r="E118" s="242"/>
      <c r="F118" s="247"/>
      <c r="G118" s="246"/>
      <c r="H118" s="245"/>
      <c r="I118" s="245"/>
      <c r="J118" s="246"/>
      <c r="K118" s="138"/>
      <c r="L118" s="138"/>
      <c r="M118" s="138"/>
      <c r="N118" s="138"/>
      <c r="O118" s="138"/>
      <c r="P118" s="138"/>
      <c r="Q118" s="138"/>
      <c r="R118" s="138"/>
    </row>
    <row r="119" spans="1:18" s="134" customFormat="1" x14ac:dyDescent="0.25">
      <c r="A119" s="241">
        <v>43494</v>
      </c>
      <c r="B119" s="242">
        <v>19000029</v>
      </c>
      <c r="C119" s="106">
        <v>3</v>
      </c>
      <c r="D119" s="246">
        <v>307125</v>
      </c>
      <c r="E119" s="242"/>
      <c r="F119" s="247"/>
      <c r="G119" s="246"/>
      <c r="H119" s="245"/>
      <c r="I119" s="245">
        <v>5120598</v>
      </c>
      <c r="J119" s="246" t="s">
        <v>17</v>
      </c>
      <c r="K119" s="138"/>
      <c r="L119" s="138"/>
      <c r="M119" s="138"/>
      <c r="N119" s="138"/>
      <c r="O119" s="138"/>
      <c r="P119" s="138"/>
      <c r="Q119" s="138"/>
      <c r="R119" s="138"/>
    </row>
    <row r="120" spans="1:18" s="134" customFormat="1" x14ac:dyDescent="0.25">
      <c r="A120" s="241">
        <v>43495</v>
      </c>
      <c r="B120" s="242">
        <v>19000050</v>
      </c>
      <c r="C120" s="106">
        <v>26</v>
      </c>
      <c r="D120" s="246">
        <v>2769382</v>
      </c>
      <c r="E120" s="242"/>
      <c r="F120" s="247"/>
      <c r="G120" s="246"/>
      <c r="H120" s="245"/>
      <c r="I120" s="245"/>
      <c r="J120" s="246"/>
      <c r="K120" s="138"/>
      <c r="L120" s="138"/>
      <c r="M120" s="138"/>
      <c r="N120" s="138"/>
      <c r="O120" s="138"/>
      <c r="P120" s="138"/>
      <c r="Q120" s="138"/>
      <c r="R120" s="138"/>
    </row>
    <row r="121" spans="1:18" s="134" customFormat="1" x14ac:dyDescent="0.25">
      <c r="A121" s="241">
        <v>43495</v>
      </c>
      <c r="B121" s="242">
        <v>19000067</v>
      </c>
      <c r="C121" s="106">
        <v>9</v>
      </c>
      <c r="D121" s="246">
        <v>993827</v>
      </c>
      <c r="E121" s="242"/>
      <c r="F121" s="247"/>
      <c r="G121" s="246"/>
      <c r="H121" s="245"/>
      <c r="I121" s="245"/>
      <c r="J121" s="246"/>
      <c r="K121" s="138"/>
      <c r="L121" s="138"/>
      <c r="M121" s="138"/>
      <c r="N121" s="138"/>
      <c r="O121" s="138"/>
      <c r="P121" s="138"/>
      <c r="Q121" s="138"/>
      <c r="R121" s="138"/>
    </row>
    <row r="122" spans="1:18" s="134" customFormat="1" x14ac:dyDescent="0.25">
      <c r="A122" s="241">
        <v>43495</v>
      </c>
      <c r="B122" s="242">
        <v>19000069</v>
      </c>
      <c r="C122" s="106">
        <v>13</v>
      </c>
      <c r="D122" s="246">
        <v>1447253</v>
      </c>
      <c r="E122" s="242"/>
      <c r="F122" s="247"/>
      <c r="G122" s="246"/>
      <c r="H122" s="245"/>
      <c r="I122" s="245"/>
      <c r="J122" s="246"/>
      <c r="K122" s="138"/>
      <c r="L122" s="138"/>
      <c r="M122" s="138"/>
      <c r="N122" s="138"/>
      <c r="O122" s="138"/>
      <c r="P122" s="138"/>
      <c r="Q122" s="138"/>
      <c r="R122" s="138"/>
    </row>
    <row r="123" spans="1:18" s="134" customFormat="1" x14ac:dyDescent="0.25">
      <c r="A123" s="241">
        <v>43495</v>
      </c>
      <c r="B123" s="242">
        <v>19000072</v>
      </c>
      <c r="C123" s="106">
        <v>4</v>
      </c>
      <c r="D123" s="246">
        <v>423676</v>
      </c>
      <c r="E123" s="242"/>
      <c r="F123" s="247"/>
      <c r="G123" s="246"/>
      <c r="H123" s="245"/>
      <c r="I123" s="245"/>
      <c r="J123" s="246"/>
      <c r="K123" s="138"/>
      <c r="L123" s="138"/>
      <c r="M123" s="138"/>
      <c r="N123" s="138"/>
      <c r="O123" s="138"/>
      <c r="P123" s="138"/>
      <c r="Q123" s="138"/>
      <c r="R123" s="138"/>
    </row>
    <row r="124" spans="1:18" s="134" customFormat="1" x14ac:dyDescent="0.25">
      <c r="A124" s="241">
        <v>43495</v>
      </c>
      <c r="B124" s="242">
        <v>19000078</v>
      </c>
      <c r="C124" s="106">
        <v>1</v>
      </c>
      <c r="D124" s="246">
        <v>141838</v>
      </c>
      <c r="E124" s="242"/>
      <c r="F124" s="247"/>
      <c r="G124" s="246"/>
      <c r="H124" s="245"/>
      <c r="I124" s="245">
        <v>5775976</v>
      </c>
      <c r="J124" s="246" t="s">
        <v>17</v>
      </c>
      <c r="K124" s="138"/>
      <c r="L124" s="138"/>
      <c r="M124" s="138"/>
      <c r="N124" s="138"/>
      <c r="O124" s="138"/>
      <c r="P124" s="138"/>
      <c r="Q124" s="138"/>
      <c r="R124" s="138"/>
    </row>
    <row r="125" spans="1:18" s="134" customFormat="1" x14ac:dyDescent="0.25">
      <c r="A125" s="241">
        <v>43496</v>
      </c>
      <c r="B125" s="242">
        <v>19000092</v>
      </c>
      <c r="C125" s="106">
        <v>32</v>
      </c>
      <c r="D125" s="246">
        <v>3948974</v>
      </c>
      <c r="E125" s="242"/>
      <c r="F125" s="247"/>
      <c r="G125" s="246"/>
      <c r="H125" s="245"/>
      <c r="I125" s="245"/>
      <c r="J125" s="246"/>
      <c r="K125" s="138"/>
      <c r="L125" s="138"/>
      <c r="M125" s="138"/>
      <c r="N125" s="138"/>
      <c r="O125" s="138"/>
      <c r="P125" s="138"/>
      <c r="Q125" s="138"/>
      <c r="R125" s="138"/>
    </row>
    <row r="126" spans="1:18" s="134" customFormat="1" x14ac:dyDescent="0.25">
      <c r="A126" s="241">
        <v>43496</v>
      </c>
      <c r="B126" s="242">
        <v>19000114</v>
      </c>
      <c r="C126" s="106">
        <v>1</v>
      </c>
      <c r="D126" s="246">
        <v>46463</v>
      </c>
      <c r="E126" s="242"/>
      <c r="F126" s="247"/>
      <c r="G126" s="246"/>
      <c r="H126" s="245"/>
      <c r="I126" s="245"/>
      <c r="J126" s="246"/>
      <c r="K126" s="138"/>
      <c r="L126" s="138"/>
      <c r="M126" s="138"/>
      <c r="N126" s="138"/>
      <c r="O126" s="138"/>
      <c r="P126" s="138"/>
      <c r="Q126" s="138"/>
      <c r="R126" s="138"/>
    </row>
    <row r="127" spans="1:18" s="134" customFormat="1" x14ac:dyDescent="0.25">
      <c r="A127" s="241">
        <v>43496</v>
      </c>
      <c r="B127" s="242">
        <v>19000117</v>
      </c>
      <c r="C127" s="106">
        <v>24</v>
      </c>
      <c r="D127" s="246">
        <v>2456393</v>
      </c>
      <c r="E127" s="242"/>
      <c r="F127" s="247"/>
      <c r="G127" s="246"/>
      <c r="H127" s="245"/>
      <c r="I127" s="245">
        <v>6451830</v>
      </c>
      <c r="J127" s="246" t="s">
        <v>17</v>
      </c>
      <c r="K127" s="138"/>
      <c r="L127" s="138"/>
      <c r="M127" s="138"/>
      <c r="N127" s="138"/>
      <c r="O127" s="138"/>
      <c r="P127" s="138"/>
      <c r="Q127" s="138"/>
      <c r="R127" s="138"/>
    </row>
    <row r="128" spans="1:18" s="134" customFormat="1" x14ac:dyDescent="0.25">
      <c r="A128" s="241">
        <v>43497</v>
      </c>
      <c r="B128" s="242">
        <v>19000138</v>
      </c>
      <c r="C128" s="106">
        <v>30</v>
      </c>
      <c r="D128" s="246">
        <v>3118333</v>
      </c>
      <c r="E128" s="242" t="s">
        <v>232</v>
      </c>
      <c r="F128" s="247">
        <v>25</v>
      </c>
      <c r="G128" s="246">
        <v>2802893</v>
      </c>
      <c r="H128" s="245"/>
      <c r="I128" s="245"/>
      <c r="J128" s="246"/>
      <c r="K128" s="138"/>
      <c r="L128" s="138"/>
      <c r="M128" s="138"/>
      <c r="N128" s="138"/>
      <c r="O128" s="138"/>
      <c r="P128" s="138"/>
      <c r="Q128" s="138"/>
      <c r="R128" s="138"/>
    </row>
    <row r="129" spans="1:18" s="134" customFormat="1" x14ac:dyDescent="0.25">
      <c r="A129" s="241">
        <v>43497</v>
      </c>
      <c r="B129" s="242">
        <v>19000143</v>
      </c>
      <c r="C129" s="106">
        <v>7</v>
      </c>
      <c r="D129" s="246">
        <v>812526</v>
      </c>
      <c r="E129" s="242"/>
      <c r="F129" s="247"/>
      <c r="G129" s="246"/>
      <c r="H129" s="245"/>
      <c r="I129" s="245"/>
      <c r="J129" s="246"/>
      <c r="K129" s="138"/>
      <c r="L129" s="138"/>
      <c r="M129" s="138"/>
      <c r="N129" s="138"/>
      <c r="O129" s="138"/>
      <c r="P129" s="138"/>
      <c r="Q129" s="138"/>
      <c r="R129" s="138"/>
    </row>
    <row r="130" spans="1:18" s="134" customFormat="1" x14ac:dyDescent="0.25">
      <c r="A130" s="241">
        <v>43497</v>
      </c>
      <c r="B130" s="242">
        <v>19000153</v>
      </c>
      <c r="C130" s="106">
        <v>11</v>
      </c>
      <c r="D130" s="246">
        <v>1203479</v>
      </c>
      <c r="E130" s="242"/>
      <c r="F130" s="247"/>
      <c r="G130" s="246"/>
      <c r="H130" s="245"/>
      <c r="I130" s="245"/>
      <c r="J130" s="246"/>
      <c r="K130" s="138"/>
      <c r="L130" s="138"/>
      <c r="M130" s="138"/>
      <c r="N130" s="138"/>
      <c r="O130" s="138"/>
      <c r="P130" s="138"/>
      <c r="Q130" s="138"/>
      <c r="R130" s="138"/>
    </row>
    <row r="131" spans="1:18" s="134" customFormat="1" x14ac:dyDescent="0.25">
      <c r="A131" s="241">
        <v>43497</v>
      </c>
      <c r="B131" s="242">
        <v>19000157</v>
      </c>
      <c r="C131" s="106">
        <v>7</v>
      </c>
      <c r="D131" s="246">
        <v>760640</v>
      </c>
      <c r="E131" s="242"/>
      <c r="F131" s="247"/>
      <c r="G131" s="246"/>
      <c r="H131" s="245"/>
      <c r="I131" s="245">
        <v>3092085</v>
      </c>
      <c r="J131" s="246" t="s">
        <v>17</v>
      </c>
      <c r="K131" s="138"/>
      <c r="L131" s="138"/>
      <c r="M131" s="138"/>
      <c r="N131" s="138"/>
      <c r="O131" s="138"/>
      <c r="P131" s="138"/>
      <c r="Q131" s="138"/>
      <c r="R131" s="138"/>
    </row>
    <row r="132" spans="1:18" s="134" customFormat="1" x14ac:dyDescent="0.25">
      <c r="A132" s="241">
        <v>43498</v>
      </c>
      <c r="B132" s="242">
        <v>19000191</v>
      </c>
      <c r="C132" s="106">
        <v>32</v>
      </c>
      <c r="D132" s="246">
        <v>3572198</v>
      </c>
      <c r="E132" s="242"/>
      <c r="F132" s="247"/>
      <c r="G132" s="246"/>
      <c r="H132" s="245"/>
      <c r="I132" s="245"/>
      <c r="J132" s="246"/>
      <c r="K132" s="138"/>
      <c r="L132" s="138"/>
      <c r="M132" s="138"/>
      <c r="N132" s="138"/>
      <c r="O132" s="138"/>
      <c r="P132" s="138"/>
      <c r="Q132" s="138"/>
      <c r="R132" s="138"/>
    </row>
    <row r="133" spans="1:18" s="134" customFormat="1" x14ac:dyDescent="0.25">
      <c r="A133" s="241">
        <v>43498</v>
      </c>
      <c r="B133" s="242">
        <v>19000217</v>
      </c>
      <c r="C133" s="106">
        <v>4</v>
      </c>
      <c r="D133" s="246">
        <v>363126</v>
      </c>
      <c r="E133" s="242"/>
      <c r="F133" s="247"/>
      <c r="G133" s="246"/>
      <c r="H133" s="245"/>
      <c r="I133" s="245"/>
      <c r="J133" s="246"/>
      <c r="K133" s="138"/>
      <c r="L133" s="138"/>
      <c r="M133" s="138"/>
      <c r="N133" s="138"/>
      <c r="O133" s="138"/>
      <c r="P133" s="138"/>
      <c r="Q133" s="138"/>
      <c r="R133" s="138"/>
    </row>
    <row r="134" spans="1:18" s="134" customFormat="1" x14ac:dyDescent="0.25">
      <c r="A134" s="241">
        <v>43498</v>
      </c>
      <c r="B134" s="242">
        <v>19000218</v>
      </c>
      <c r="C134" s="106">
        <v>19</v>
      </c>
      <c r="D134" s="246">
        <v>1921066</v>
      </c>
      <c r="E134" s="242"/>
      <c r="F134" s="247"/>
      <c r="G134" s="246"/>
      <c r="H134" s="245"/>
      <c r="I134" s="245">
        <v>5856390</v>
      </c>
      <c r="J134" s="246" t="s">
        <v>17</v>
      </c>
      <c r="K134" s="138"/>
      <c r="L134" s="138"/>
      <c r="M134" s="138"/>
      <c r="N134" s="138"/>
      <c r="O134" s="138"/>
      <c r="P134" s="138"/>
      <c r="Q134" s="138"/>
      <c r="R134" s="138"/>
    </row>
    <row r="135" spans="1:18" s="134" customFormat="1" x14ac:dyDescent="0.25">
      <c r="A135" s="241">
        <v>43500</v>
      </c>
      <c r="B135" s="242">
        <v>19000278</v>
      </c>
      <c r="C135" s="106">
        <v>48</v>
      </c>
      <c r="D135" s="246">
        <v>5351686</v>
      </c>
      <c r="E135" s="242"/>
      <c r="F135" s="247"/>
      <c r="G135" s="246"/>
      <c r="H135" s="245"/>
      <c r="I135" s="245"/>
      <c r="J135" s="246"/>
      <c r="K135" s="138"/>
      <c r="L135" s="138"/>
      <c r="M135" s="138"/>
      <c r="N135" s="138"/>
      <c r="O135" s="138"/>
      <c r="P135" s="138"/>
      <c r="Q135" s="138"/>
      <c r="R135" s="138"/>
    </row>
    <row r="136" spans="1:18" s="134" customFormat="1" x14ac:dyDescent="0.25">
      <c r="A136" s="241">
        <v>43500</v>
      </c>
      <c r="B136" s="242">
        <v>19000286</v>
      </c>
      <c r="C136" s="106">
        <v>19</v>
      </c>
      <c r="D136" s="246">
        <v>1964293</v>
      </c>
      <c r="E136" s="242"/>
      <c r="F136" s="247"/>
      <c r="G136" s="246"/>
      <c r="H136" s="245"/>
      <c r="I136" s="245"/>
      <c r="J136" s="246"/>
      <c r="K136" s="138"/>
      <c r="L136" s="138"/>
      <c r="M136" s="138"/>
      <c r="N136" s="138"/>
      <c r="O136" s="138"/>
      <c r="P136" s="138"/>
      <c r="Q136" s="138"/>
      <c r="R136" s="138"/>
    </row>
    <row r="137" spans="1:18" s="134" customFormat="1" x14ac:dyDescent="0.25">
      <c r="A137" s="241">
        <v>43500</v>
      </c>
      <c r="B137" s="242">
        <v>19000307</v>
      </c>
      <c r="C137" s="106">
        <v>10</v>
      </c>
      <c r="D137" s="246">
        <v>1041339</v>
      </c>
      <c r="E137" s="242"/>
      <c r="F137" s="247"/>
      <c r="G137" s="246"/>
      <c r="H137" s="245"/>
      <c r="I137" s="245"/>
      <c r="J137" s="246"/>
      <c r="K137" s="138"/>
      <c r="L137" s="138"/>
      <c r="M137" s="138"/>
      <c r="N137" s="138"/>
      <c r="O137" s="138"/>
      <c r="P137" s="138"/>
      <c r="Q137" s="138"/>
      <c r="R137" s="138"/>
    </row>
    <row r="138" spans="1:18" s="134" customFormat="1" x14ac:dyDescent="0.25">
      <c r="A138" s="241">
        <v>43500</v>
      </c>
      <c r="B138" s="242">
        <v>19000314</v>
      </c>
      <c r="C138" s="106">
        <v>4</v>
      </c>
      <c r="D138" s="246">
        <v>487463</v>
      </c>
      <c r="E138" s="242"/>
      <c r="F138" s="247"/>
      <c r="G138" s="246"/>
      <c r="H138" s="245"/>
      <c r="I138" s="245">
        <v>8844781</v>
      </c>
      <c r="J138" s="246" t="s">
        <v>17</v>
      </c>
      <c r="K138" s="138"/>
      <c r="L138" s="138"/>
      <c r="M138" s="138"/>
      <c r="N138" s="138"/>
      <c r="O138" s="138"/>
      <c r="P138" s="138"/>
      <c r="Q138" s="138"/>
      <c r="R138" s="138"/>
    </row>
    <row r="139" spans="1:18" s="134" customFormat="1" x14ac:dyDescent="0.25">
      <c r="A139" s="241">
        <v>43501</v>
      </c>
      <c r="B139" s="242">
        <v>19000338</v>
      </c>
      <c r="C139" s="106">
        <v>20</v>
      </c>
      <c r="D139" s="246">
        <v>1829458</v>
      </c>
      <c r="E139" s="242"/>
      <c r="F139" s="247"/>
      <c r="G139" s="246"/>
      <c r="H139" s="245"/>
      <c r="I139" s="245"/>
      <c r="J139" s="246"/>
      <c r="K139" s="138"/>
      <c r="L139" s="138"/>
      <c r="M139" s="138"/>
      <c r="N139" s="138"/>
      <c r="O139" s="138"/>
      <c r="P139" s="138"/>
      <c r="Q139" s="138"/>
      <c r="R139" s="138"/>
    </row>
    <row r="140" spans="1:18" s="134" customFormat="1" x14ac:dyDescent="0.25">
      <c r="A140" s="241">
        <v>43501</v>
      </c>
      <c r="B140" s="242">
        <v>19000357</v>
      </c>
      <c r="C140" s="106">
        <v>20</v>
      </c>
      <c r="D140" s="246">
        <v>1904178</v>
      </c>
      <c r="E140" s="242"/>
      <c r="F140" s="247"/>
      <c r="G140" s="246"/>
      <c r="H140" s="245"/>
      <c r="I140" s="245">
        <v>3733636</v>
      </c>
      <c r="J140" s="246" t="s">
        <v>17</v>
      </c>
      <c r="K140" s="138"/>
      <c r="L140" s="138"/>
      <c r="M140" s="138"/>
      <c r="N140" s="138"/>
      <c r="O140" s="138"/>
      <c r="P140" s="138"/>
      <c r="Q140" s="138"/>
      <c r="R140" s="138"/>
    </row>
    <row r="141" spans="1:18" s="134" customFormat="1" x14ac:dyDescent="0.25">
      <c r="A141" s="241">
        <v>43502</v>
      </c>
      <c r="B141" s="242">
        <v>19000371</v>
      </c>
      <c r="C141" s="106">
        <v>23</v>
      </c>
      <c r="D141" s="246">
        <v>2514931</v>
      </c>
      <c r="E141" s="242"/>
      <c r="F141" s="247"/>
      <c r="G141" s="246"/>
      <c r="H141" s="245"/>
      <c r="I141" s="245"/>
      <c r="J141" s="246"/>
      <c r="K141" s="138"/>
      <c r="L141" s="138"/>
      <c r="M141" s="138"/>
      <c r="N141" s="138"/>
      <c r="O141" s="138"/>
      <c r="P141" s="138"/>
      <c r="Q141" s="138"/>
      <c r="R141" s="138"/>
    </row>
    <row r="142" spans="1:18" s="134" customFormat="1" x14ac:dyDescent="0.25">
      <c r="A142" s="241">
        <v>43502</v>
      </c>
      <c r="B142" s="242">
        <v>19000375</v>
      </c>
      <c r="C142" s="106">
        <v>3</v>
      </c>
      <c r="D142" s="246">
        <v>389113</v>
      </c>
      <c r="E142" s="242"/>
      <c r="F142" s="247"/>
      <c r="G142" s="246"/>
      <c r="H142" s="245"/>
      <c r="I142" s="245"/>
      <c r="J142" s="246"/>
      <c r="K142" s="138"/>
      <c r="L142" s="138"/>
      <c r="M142" s="138"/>
      <c r="N142" s="138"/>
      <c r="O142" s="138"/>
      <c r="P142" s="138"/>
      <c r="Q142" s="138"/>
      <c r="R142" s="138"/>
    </row>
    <row r="143" spans="1:18" s="134" customFormat="1" x14ac:dyDescent="0.25">
      <c r="A143" s="241">
        <v>43502</v>
      </c>
      <c r="B143" s="242">
        <v>19000399</v>
      </c>
      <c r="C143" s="106">
        <v>11</v>
      </c>
      <c r="D143" s="246">
        <v>1132342</v>
      </c>
      <c r="E143" s="242"/>
      <c r="F143" s="247"/>
      <c r="G143" s="246"/>
      <c r="H143" s="245"/>
      <c r="I143" s="245"/>
      <c r="J143" s="246"/>
      <c r="K143" s="138"/>
      <c r="L143" s="138"/>
      <c r="M143" s="138"/>
      <c r="N143" s="138"/>
      <c r="O143" s="138"/>
      <c r="P143" s="138"/>
      <c r="Q143" s="138"/>
      <c r="R143" s="138"/>
    </row>
    <row r="144" spans="1:18" s="134" customFormat="1" x14ac:dyDescent="0.25">
      <c r="A144" s="241">
        <v>43502</v>
      </c>
      <c r="B144" s="242">
        <v>19000405</v>
      </c>
      <c r="C144" s="106">
        <v>4</v>
      </c>
      <c r="D144" s="246">
        <v>427614</v>
      </c>
      <c r="E144" s="242"/>
      <c r="F144" s="247"/>
      <c r="G144" s="246"/>
      <c r="H144" s="245"/>
      <c r="I144" s="245">
        <v>4464000</v>
      </c>
      <c r="J144" s="246" t="s">
        <v>17</v>
      </c>
      <c r="K144" s="138"/>
      <c r="L144" s="138"/>
      <c r="M144" s="138"/>
      <c r="N144" s="138"/>
      <c r="O144" s="138"/>
      <c r="P144" s="138"/>
      <c r="Q144" s="138"/>
      <c r="R144" s="138"/>
    </row>
    <row r="145" spans="1:18" s="134" customFormat="1" x14ac:dyDescent="0.25">
      <c r="A145" s="241">
        <v>43503</v>
      </c>
      <c r="B145" s="242">
        <v>19000433</v>
      </c>
      <c r="C145" s="106">
        <v>29</v>
      </c>
      <c r="D145" s="246">
        <v>3310221</v>
      </c>
      <c r="E145" s="242" t="s">
        <v>238</v>
      </c>
      <c r="F145" s="247">
        <v>22</v>
      </c>
      <c r="G145" s="246">
        <v>2426644</v>
      </c>
      <c r="H145" s="245"/>
      <c r="I145" s="245"/>
      <c r="J145" s="246"/>
      <c r="K145" s="138"/>
      <c r="L145" s="138"/>
      <c r="M145" s="138"/>
      <c r="N145" s="138"/>
      <c r="O145" s="138"/>
      <c r="P145" s="138"/>
      <c r="Q145" s="138"/>
      <c r="R145" s="138"/>
    </row>
    <row r="146" spans="1:18" s="134" customFormat="1" x14ac:dyDescent="0.25">
      <c r="A146" s="241">
        <v>43503</v>
      </c>
      <c r="B146" s="242">
        <v>19000436</v>
      </c>
      <c r="C146" s="106">
        <v>1</v>
      </c>
      <c r="D146" s="246">
        <v>98613</v>
      </c>
      <c r="E146" s="242"/>
      <c r="F146" s="247"/>
      <c r="G146" s="246"/>
      <c r="H146" s="245"/>
      <c r="I146" s="245"/>
      <c r="J146" s="246"/>
      <c r="K146" s="138"/>
      <c r="L146" s="138"/>
      <c r="M146" s="138"/>
      <c r="N146" s="138"/>
      <c r="O146" s="138"/>
      <c r="P146" s="138"/>
      <c r="Q146" s="138"/>
      <c r="R146" s="138"/>
    </row>
    <row r="147" spans="1:18" s="134" customFormat="1" x14ac:dyDescent="0.25">
      <c r="A147" s="241">
        <v>43503</v>
      </c>
      <c r="B147" s="242">
        <v>19000440</v>
      </c>
      <c r="C147" s="106">
        <v>5</v>
      </c>
      <c r="D147" s="246">
        <v>564638</v>
      </c>
      <c r="E147" s="242"/>
      <c r="F147" s="247"/>
      <c r="G147" s="246"/>
      <c r="H147" s="245"/>
      <c r="I147" s="245"/>
      <c r="J147" s="246"/>
      <c r="K147" s="138"/>
      <c r="L147" s="138"/>
      <c r="M147" s="138"/>
      <c r="N147" s="138"/>
      <c r="O147" s="138"/>
      <c r="P147" s="138"/>
      <c r="Q147" s="138"/>
      <c r="R147" s="138"/>
    </row>
    <row r="148" spans="1:18" s="134" customFormat="1" x14ac:dyDescent="0.25">
      <c r="A148" s="241">
        <v>43503</v>
      </c>
      <c r="B148" s="242">
        <v>19000451</v>
      </c>
      <c r="C148" s="106">
        <v>12</v>
      </c>
      <c r="D148" s="246">
        <v>1292727</v>
      </c>
      <c r="E148" s="242"/>
      <c r="F148" s="247"/>
      <c r="G148" s="246"/>
      <c r="H148" s="245"/>
      <c r="I148" s="245"/>
      <c r="J148" s="246"/>
      <c r="K148" s="138"/>
      <c r="L148" s="138"/>
      <c r="M148" s="138"/>
      <c r="N148" s="138"/>
      <c r="O148" s="138"/>
      <c r="P148" s="138"/>
      <c r="Q148" s="138"/>
      <c r="R148" s="138"/>
    </row>
    <row r="149" spans="1:18" s="134" customFormat="1" x14ac:dyDescent="0.25">
      <c r="A149" s="241">
        <v>43503</v>
      </c>
      <c r="B149" s="242">
        <v>19000456</v>
      </c>
      <c r="C149" s="106">
        <v>1</v>
      </c>
      <c r="D149" s="246">
        <v>47163</v>
      </c>
      <c r="E149" s="242"/>
      <c r="F149" s="247"/>
      <c r="G149" s="246"/>
      <c r="H149" s="245"/>
      <c r="I149" s="245"/>
      <c r="J149" s="246"/>
      <c r="K149" s="138"/>
      <c r="L149" s="138"/>
      <c r="M149" s="138"/>
      <c r="N149" s="138"/>
      <c r="O149" s="138"/>
      <c r="P149" s="138"/>
      <c r="Q149" s="138"/>
      <c r="R149" s="138"/>
    </row>
    <row r="150" spans="1:18" s="134" customFormat="1" x14ac:dyDescent="0.25">
      <c r="A150" s="241">
        <v>43503</v>
      </c>
      <c r="B150" s="242">
        <v>19000460</v>
      </c>
      <c r="C150" s="106">
        <v>1</v>
      </c>
      <c r="D150" s="246">
        <v>141838</v>
      </c>
      <c r="E150" s="242"/>
      <c r="F150" s="247"/>
      <c r="G150" s="246"/>
      <c r="H150" s="245"/>
      <c r="I150" s="245">
        <v>3028556</v>
      </c>
      <c r="J150" s="246" t="s">
        <v>17</v>
      </c>
      <c r="K150" s="138"/>
      <c r="L150" s="138"/>
      <c r="M150" s="138"/>
      <c r="N150" s="138"/>
      <c r="O150" s="138"/>
      <c r="P150" s="138"/>
      <c r="Q150" s="138"/>
      <c r="R150" s="138"/>
    </row>
    <row r="151" spans="1:18" s="134" customFormat="1" x14ac:dyDescent="0.25">
      <c r="A151" s="241">
        <v>43504</v>
      </c>
      <c r="B151" s="242">
        <v>19000477</v>
      </c>
      <c r="C151" s="106">
        <v>34</v>
      </c>
      <c r="D151" s="246">
        <v>3615249</v>
      </c>
      <c r="E151" s="242"/>
      <c r="F151" s="247"/>
      <c r="G151" s="246"/>
      <c r="H151" s="245"/>
      <c r="I151" s="245"/>
      <c r="J151" s="246"/>
      <c r="K151" s="138"/>
      <c r="L151" s="138"/>
      <c r="M151" s="138"/>
      <c r="N151" s="138"/>
      <c r="O151" s="138"/>
      <c r="P151" s="138"/>
      <c r="Q151" s="138"/>
      <c r="R151" s="138"/>
    </row>
    <row r="152" spans="1:18" s="134" customFormat="1" x14ac:dyDescent="0.25">
      <c r="A152" s="241">
        <v>43504</v>
      </c>
      <c r="B152" s="242">
        <v>19000481</v>
      </c>
      <c r="C152" s="106">
        <v>3</v>
      </c>
      <c r="D152" s="246">
        <v>263058</v>
      </c>
      <c r="E152" s="242"/>
      <c r="F152" s="247"/>
      <c r="G152" s="246"/>
      <c r="H152" s="245"/>
      <c r="I152" s="245"/>
      <c r="J152" s="246"/>
      <c r="K152" s="138"/>
      <c r="L152" s="138"/>
      <c r="M152" s="138"/>
      <c r="N152" s="138"/>
      <c r="O152" s="138"/>
      <c r="P152" s="138"/>
      <c r="Q152" s="138"/>
      <c r="R152" s="138"/>
    </row>
    <row r="153" spans="1:18" s="134" customFormat="1" x14ac:dyDescent="0.25">
      <c r="A153" s="241">
        <v>43504</v>
      </c>
      <c r="B153" s="242">
        <v>19000491</v>
      </c>
      <c r="C153" s="106">
        <v>5</v>
      </c>
      <c r="D153" s="246">
        <v>585626</v>
      </c>
      <c r="E153" s="242"/>
      <c r="F153" s="247"/>
      <c r="G153" s="246"/>
      <c r="H153" s="245"/>
      <c r="I153" s="245"/>
      <c r="J153" s="246"/>
      <c r="K153" s="138"/>
      <c r="L153" s="138"/>
      <c r="M153" s="138"/>
      <c r="N153" s="138"/>
      <c r="O153" s="138"/>
      <c r="P153" s="138"/>
      <c r="Q153" s="138"/>
      <c r="R153" s="138"/>
    </row>
    <row r="154" spans="1:18" s="134" customFormat="1" x14ac:dyDescent="0.25">
      <c r="A154" s="241">
        <v>43504</v>
      </c>
      <c r="B154" s="242">
        <v>19000497</v>
      </c>
      <c r="C154" s="106">
        <v>7</v>
      </c>
      <c r="D154" s="246">
        <v>806839</v>
      </c>
      <c r="E154" s="242"/>
      <c r="F154" s="247"/>
      <c r="G154" s="246"/>
      <c r="H154" s="245"/>
      <c r="I154" s="245"/>
      <c r="J154" s="246"/>
      <c r="K154" s="138"/>
      <c r="L154" s="138"/>
      <c r="M154" s="138"/>
      <c r="N154" s="138"/>
      <c r="O154" s="138"/>
      <c r="P154" s="138"/>
      <c r="Q154" s="138"/>
      <c r="R154" s="138"/>
    </row>
    <row r="155" spans="1:18" s="134" customFormat="1" x14ac:dyDescent="0.25">
      <c r="A155" s="241">
        <v>43504</v>
      </c>
      <c r="B155" s="242">
        <v>19000513</v>
      </c>
      <c r="C155" s="106">
        <v>4</v>
      </c>
      <c r="D155" s="246">
        <v>495689</v>
      </c>
      <c r="E155" s="242"/>
      <c r="F155" s="247"/>
      <c r="G155" s="246"/>
      <c r="H155" s="245"/>
      <c r="I155" s="245">
        <v>5766461</v>
      </c>
      <c r="J155" s="246" t="s">
        <v>17</v>
      </c>
      <c r="K155" s="138"/>
      <c r="L155" s="138"/>
      <c r="M155" s="138"/>
      <c r="N155" s="138"/>
      <c r="O155" s="138"/>
      <c r="P155" s="138"/>
      <c r="Q155" s="138"/>
      <c r="R155" s="138"/>
    </row>
    <row r="156" spans="1:18" s="134" customFormat="1" x14ac:dyDescent="0.25">
      <c r="A156" s="241">
        <v>43505</v>
      </c>
      <c r="B156" s="242">
        <v>19000530</v>
      </c>
      <c r="C156" s="106">
        <v>8</v>
      </c>
      <c r="D156" s="246">
        <v>1007741</v>
      </c>
      <c r="E156" s="242"/>
      <c r="F156" s="247"/>
      <c r="G156" s="246"/>
      <c r="H156" s="245"/>
      <c r="I156" s="245"/>
      <c r="J156" s="246"/>
      <c r="K156" s="138"/>
      <c r="L156" s="138"/>
      <c r="M156" s="138"/>
      <c r="N156" s="138"/>
      <c r="O156" s="138"/>
      <c r="P156" s="138"/>
      <c r="Q156" s="138"/>
      <c r="R156" s="138"/>
    </row>
    <row r="157" spans="1:18" s="134" customFormat="1" x14ac:dyDescent="0.25">
      <c r="A157" s="241">
        <v>43505</v>
      </c>
      <c r="B157" s="242">
        <v>19000535</v>
      </c>
      <c r="C157" s="106">
        <v>12</v>
      </c>
      <c r="D157" s="246">
        <v>1224433</v>
      </c>
      <c r="E157" s="242"/>
      <c r="F157" s="247"/>
      <c r="G157" s="246"/>
      <c r="H157" s="245"/>
      <c r="I157" s="245"/>
      <c r="J157" s="246"/>
      <c r="K157" s="138"/>
      <c r="L157" s="138"/>
      <c r="M157" s="138"/>
      <c r="N157" s="138"/>
      <c r="O157" s="138"/>
      <c r="P157" s="138"/>
      <c r="Q157" s="138"/>
      <c r="R157" s="138"/>
    </row>
    <row r="158" spans="1:18" s="134" customFormat="1" x14ac:dyDescent="0.25">
      <c r="A158" s="241">
        <v>43505</v>
      </c>
      <c r="B158" s="242">
        <v>19000553</v>
      </c>
      <c r="C158" s="106">
        <v>18</v>
      </c>
      <c r="D158" s="246">
        <v>1823409</v>
      </c>
      <c r="E158" s="242"/>
      <c r="F158" s="247"/>
      <c r="G158" s="246"/>
      <c r="H158" s="245"/>
      <c r="I158" s="245"/>
      <c r="J158" s="246"/>
      <c r="K158" s="138"/>
      <c r="L158" s="138"/>
      <c r="M158" s="138"/>
      <c r="N158" s="138"/>
      <c r="O158" s="138"/>
      <c r="P158" s="138"/>
      <c r="Q158" s="138"/>
      <c r="R158" s="138"/>
    </row>
    <row r="159" spans="1:18" s="134" customFormat="1" x14ac:dyDescent="0.25">
      <c r="A159" s="241">
        <v>43505</v>
      </c>
      <c r="B159" s="242">
        <v>19000556</v>
      </c>
      <c r="C159" s="106">
        <v>8</v>
      </c>
      <c r="D159" s="246">
        <v>911665</v>
      </c>
      <c r="E159" s="242"/>
      <c r="F159" s="247"/>
      <c r="G159" s="246"/>
      <c r="H159" s="245"/>
      <c r="I159" s="245"/>
      <c r="J159" s="246"/>
      <c r="K159" s="138"/>
      <c r="L159" s="138"/>
      <c r="M159" s="138"/>
      <c r="N159" s="138"/>
      <c r="O159" s="138"/>
      <c r="P159" s="138"/>
      <c r="Q159" s="138"/>
      <c r="R159" s="138"/>
    </row>
    <row r="160" spans="1:18" s="134" customFormat="1" x14ac:dyDescent="0.25">
      <c r="A160" s="241">
        <v>43505</v>
      </c>
      <c r="B160" s="242">
        <v>19000568</v>
      </c>
      <c r="C160" s="106">
        <v>1</v>
      </c>
      <c r="D160" s="246">
        <v>111038</v>
      </c>
      <c r="E160" s="242"/>
      <c r="F160" s="247"/>
      <c r="G160" s="246"/>
      <c r="H160" s="245"/>
      <c r="I160" s="245">
        <v>5078286</v>
      </c>
      <c r="J160" s="246" t="s">
        <v>17</v>
      </c>
      <c r="K160" s="138"/>
      <c r="L160" s="138"/>
      <c r="M160" s="138"/>
      <c r="N160" s="138"/>
      <c r="O160" s="138"/>
      <c r="P160" s="138"/>
      <c r="Q160" s="138"/>
      <c r="R160" s="138"/>
    </row>
    <row r="161" spans="1:18" s="134" customFormat="1" x14ac:dyDescent="0.25">
      <c r="A161" s="241">
        <v>43507</v>
      </c>
      <c r="B161" s="242">
        <v>19000633</v>
      </c>
      <c r="C161" s="106">
        <v>29</v>
      </c>
      <c r="D161" s="246">
        <v>3101984</v>
      </c>
      <c r="E161" s="242" t="s">
        <v>241</v>
      </c>
      <c r="F161" s="247">
        <v>3</v>
      </c>
      <c r="G161" s="246">
        <v>393751</v>
      </c>
      <c r="H161" s="245"/>
      <c r="I161" s="245"/>
      <c r="J161" s="246"/>
      <c r="K161" s="138"/>
      <c r="L161" s="138"/>
      <c r="M161" s="138"/>
      <c r="N161" s="138"/>
      <c r="O161" s="138"/>
      <c r="P161" s="138"/>
      <c r="Q161" s="138"/>
      <c r="R161" s="138"/>
    </row>
    <row r="162" spans="1:18" s="134" customFormat="1" x14ac:dyDescent="0.25">
      <c r="A162" s="241">
        <v>43507</v>
      </c>
      <c r="B162" s="242">
        <v>19000639</v>
      </c>
      <c r="C162" s="106">
        <v>9</v>
      </c>
      <c r="D162" s="246">
        <v>1029791</v>
      </c>
      <c r="E162" s="242"/>
      <c r="F162" s="247"/>
      <c r="G162" s="246"/>
      <c r="H162" s="245"/>
      <c r="I162" s="245"/>
      <c r="J162" s="246"/>
      <c r="K162" s="138"/>
      <c r="L162" s="138"/>
      <c r="M162" s="138"/>
      <c r="N162" s="138"/>
      <c r="O162" s="138"/>
      <c r="P162" s="138"/>
      <c r="Q162" s="138"/>
      <c r="R162" s="138"/>
    </row>
    <row r="163" spans="1:18" s="134" customFormat="1" x14ac:dyDescent="0.25">
      <c r="A163" s="241">
        <v>43507</v>
      </c>
      <c r="B163" s="242">
        <v>19000642</v>
      </c>
      <c r="C163" s="106">
        <v>3</v>
      </c>
      <c r="D163" s="246">
        <v>310888</v>
      </c>
      <c r="E163" s="242"/>
      <c r="F163" s="247"/>
      <c r="G163" s="246"/>
      <c r="H163" s="245"/>
      <c r="I163" s="245"/>
      <c r="J163" s="246"/>
      <c r="K163" s="138"/>
      <c r="L163" s="138"/>
      <c r="M163" s="138"/>
      <c r="N163" s="138"/>
      <c r="O163" s="138"/>
      <c r="P163" s="138"/>
      <c r="Q163" s="138"/>
      <c r="R163" s="138"/>
    </row>
    <row r="164" spans="1:18" s="134" customFormat="1" x14ac:dyDescent="0.25">
      <c r="A164" s="241">
        <v>43507</v>
      </c>
      <c r="B164" s="242">
        <v>19000671</v>
      </c>
      <c r="C164" s="106">
        <v>15</v>
      </c>
      <c r="D164" s="246">
        <v>1612502</v>
      </c>
      <c r="E164" s="242"/>
      <c r="F164" s="247"/>
      <c r="G164" s="246"/>
      <c r="H164" s="245"/>
      <c r="I164" s="245"/>
      <c r="J164" s="246"/>
      <c r="K164" s="138"/>
      <c r="L164" s="138"/>
      <c r="M164" s="138"/>
      <c r="N164" s="138"/>
      <c r="O164" s="138"/>
      <c r="P164" s="138"/>
      <c r="Q164" s="138"/>
      <c r="R164" s="138"/>
    </row>
    <row r="165" spans="1:18" s="134" customFormat="1" x14ac:dyDescent="0.25">
      <c r="A165" s="241">
        <v>43507</v>
      </c>
      <c r="B165" s="242">
        <v>19000674</v>
      </c>
      <c r="C165" s="106">
        <v>5</v>
      </c>
      <c r="D165" s="246">
        <v>552738</v>
      </c>
      <c r="E165" s="242"/>
      <c r="F165" s="247"/>
      <c r="G165" s="246"/>
      <c r="H165" s="245"/>
      <c r="I165" s="245">
        <v>6214152</v>
      </c>
      <c r="J165" s="246" t="s">
        <v>17</v>
      </c>
      <c r="K165" s="138"/>
      <c r="L165" s="138"/>
      <c r="M165" s="138"/>
      <c r="N165" s="138"/>
      <c r="O165" s="138"/>
      <c r="P165" s="138"/>
      <c r="Q165" s="138"/>
      <c r="R165" s="138"/>
    </row>
    <row r="166" spans="1:18" s="134" customFormat="1" x14ac:dyDescent="0.25">
      <c r="A166" s="241">
        <v>43508</v>
      </c>
      <c r="B166" s="242">
        <v>19000692</v>
      </c>
      <c r="C166" s="106">
        <v>14</v>
      </c>
      <c r="D166" s="246">
        <v>1505355</v>
      </c>
      <c r="E166" s="242" t="s">
        <v>245</v>
      </c>
      <c r="F166" s="247">
        <v>10</v>
      </c>
      <c r="G166" s="246">
        <v>1220545</v>
      </c>
      <c r="H166" s="245"/>
      <c r="I166" s="245"/>
      <c r="J166" s="246"/>
      <c r="K166" s="138"/>
      <c r="L166" s="138"/>
      <c r="M166" s="138"/>
      <c r="N166" s="138"/>
      <c r="O166" s="138"/>
      <c r="P166" s="138"/>
      <c r="Q166" s="138"/>
      <c r="R166" s="138"/>
    </row>
    <row r="167" spans="1:18" s="134" customFormat="1" x14ac:dyDescent="0.25">
      <c r="A167" s="241">
        <v>43508</v>
      </c>
      <c r="B167" s="242">
        <v>19000697</v>
      </c>
      <c r="C167" s="106">
        <v>5</v>
      </c>
      <c r="D167" s="246">
        <v>496477</v>
      </c>
      <c r="E167" s="242"/>
      <c r="F167" s="247"/>
      <c r="G167" s="246"/>
      <c r="H167" s="245"/>
      <c r="I167" s="245"/>
      <c r="J167" s="246"/>
      <c r="K167" s="138"/>
      <c r="L167" s="138"/>
      <c r="M167" s="138"/>
      <c r="N167" s="138"/>
      <c r="O167" s="138"/>
      <c r="P167" s="138"/>
      <c r="Q167" s="138"/>
      <c r="R167" s="138"/>
    </row>
    <row r="168" spans="1:18" s="134" customFormat="1" x14ac:dyDescent="0.25">
      <c r="A168" s="241">
        <v>43508</v>
      </c>
      <c r="B168" s="242">
        <v>19000704</v>
      </c>
      <c r="C168" s="106">
        <v>2</v>
      </c>
      <c r="D168" s="246">
        <v>188301</v>
      </c>
      <c r="E168" s="242"/>
      <c r="F168" s="247"/>
      <c r="G168" s="246"/>
      <c r="H168" s="245"/>
      <c r="I168" s="245"/>
      <c r="J168" s="246"/>
      <c r="K168" s="138"/>
      <c r="L168" s="138"/>
      <c r="M168" s="138"/>
      <c r="N168" s="138"/>
      <c r="O168" s="138"/>
      <c r="P168" s="138"/>
      <c r="Q168" s="138"/>
      <c r="R168" s="138"/>
    </row>
    <row r="169" spans="1:18" s="134" customFormat="1" x14ac:dyDescent="0.25">
      <c r="A169" s="241">
        <v>43508</v>
      </c>
      <c r="B169" s="242">
        <v>19000719</v>
      </c>
      <c r="C169" s="106">
        <v>15</v>
      </c>
      <c r="D169" s="246">
        <v>1484821</v>
      </c>
      <c r="E169" s="242"/>
      <c r="F169" s="247"/>
      <c r="G169" s="246"/>
      <c r="H169" s="245"/>
      <c r="I169" s="245"/>
      <c r="J169" s="246"/>
      <c r="K169" s="138"/>
      <c r="L169" s="138"/>
      <c r="M169" s="138"/>
      <c r="N169" s="138"/>
      <c r="O169" s="138"/>
      <c r="P169" s="138"/>
      <c r="Q169" s="138"/>
      <c r="R169" s="138"/>
    </row>
    <row r="170" spans="1:18" s="134" customFormat="1" x14ac:dyDescent="0.25">
      <c r="A170" s="241">
        <v>43508</v>
      </c>
      <c r="B170" s="242">
        <v>19000737</v>
      </c>
      <c r="C170" s="106">
        <v>9</v>
      </c>
      <c r="D170" s="246">
        <v>1031025</v>
      </c>
      <c r="E170" s="242"/>
      <c r="F170" s="247"/>
      <c r="G170" s="246"/>
      <c r="H170" s="245"/>
      <c r="I170" s="245"/>
      <c r="J170" s="246"/>
      <c r="K170" s="138"/>
      <c r="L170" s="138"/>
      <c r="M170" s="138"/>
      <c r="N170" s="138"/>
      <c r="O170" s="138"/>
      <c r="P170" s="138"/>
      <c r="Q170" s="138"/>
      <c r="R170" s="138"/>
    </row>
    <row r="171" spans="1:18" s="134" customFormat="1" x14ac:dyDescent="0.25">
      <c r="A171" s="241">
        <v>43508</v>
      </c>
      <c r="B171" s="242">
        <v>19000741</v>
      </c>
      <c r="C171" s="106">
        <v>3</v>
      </c>
      <c r="D171" s="246">
        <v>363361</v>
      </c>
      <c r="E171" s="242"/>
      <c r="F171" s="247"/>
      <c r="G171" s="246"/>
      <c r="H171" s="245"/>
      <c r="I171" s="245">
        <v>3848795</v>
      </c>
      <c r="J171" s="246" t="s">
        <v>17</v>
      </c>
      <c r="K171" s="138"/>
      <c r="L171" s="138"/>
      <c r="M171" s="138"/>
      <c r="N171" s="138"/>
      <c r="O171" s="138"/>
      <c r="P171" s="138"/>
      <c r="Q171" s="138"/>
      <c r="R171" s="138"/>
    </row>
    <row r="172" spans="1:18" s="134" customFormat="1" x14ac:dyDescent="0.25">
      <c r="A172" s="241">
        <v>43509</v>
      </c>
      <c r="B172" s="242">
        <v>19000751</v>
      </c>
      <c r="C172" s="106">
        <v>16</v>
      </c>
      <c r="D172" s="246">
        <v>1650708</v>
      </c>
      <c r="E172" s="242" t="s">
        <v>247</v>
      </c>
      <c r="F172" s="247">
        <v>5</v>
      </c>
      <c r="G172" s="246">
        <v>504701</v>
      </c>
      <c r="H172" s="245"/>
      <c r="I172" s="245"/>
      <c r="J172" s="246"/>
      <c r="K172" s="138"/>
      <c r="L172" s="138"/>
      <c r="M172" s="138"/>
      <c r="N172" s="138"/>
      <c r="O172" s="138"/>
      <c r="P172" s="138"/>
      <c r="Q172" s="138"/>
      <c r="R172" s="138"/>
    </row>
    <row r="173" spans="1:18" s="134" customFormat="1" x14ac:dyDescent="0.25">
      <c r="A173" s="241">
        <v>43509</v>
      </c>
      <c r="B173" s="242">
        <v>19000753</v>
      </c>
      <c r="C173" s="106">
        <v>2</v>
      </c>
      <c r="D173" s="246">
        <v>244093</v>
      </c>
      <c r="E173" s="242"/>
      <c r="F173" s="247"/>
      <c r="G173" s="246"/>
      <c r="H173" s="245"/>
      <c r="I173" s="245"/>
      <c r="J173" s="246"/>
      <c r="K173" s="138"/>
      <c r="L173" s="138"/>
      <c r="M173" s="138"/>
      <c r="N173" s="138"/>
      <c r="O173" s="138"/>
      <c r="P173" s="138"/>
      <c r="Q173" s="138"/>
      <c r="R173" s="138"/>
    </row>
    <row r="174" spans="1:18" s="134" customFormat="1" x14ac:dyDescent="0.25">
      <c r="A174" s="241">
        <v>43509</v>
      </c>
      <c r="B174" s="242">
        <v>19000764</v>
      </c>
      <c r="C174" s="106">
        <v>5</v>
      </c>
      <c r="D174" s="246">
        <v>545738</v>
      </c>
      <c r="E174" s="242"/>
      <c r="F174" s="247"/>
      <c r="G174" s="246"/>
      <c r="H174" s="245"/>
      <c r="I174" s="245"/>
      <c r="J174" s="246"/>
      <c r="K174" s="138"/>
      <c r="L174" s="138"/>
      <c r="M174" s="138"/>
      <c r="N174" s="138"/>
      <c r="O174" s="138"/>
      <c r="P174" s="138"/>
      <c r="Q174" s="138"/>
      <c r="R174" s="138"/>
    </row>
    <row r="175" spans="1:18" s="134" customFormat="1" x14ac:dyDescent="0.25">
      <c r="A175" s="241">
        <v>43509</v>
      </c>
      <c r="B175" s="242">
        <v>19000773</v>
      </c>
      <c r="C175" s="106">
        <v>8</v>
      </c>
      <c r="D175" s="246">
        <v>802289</v>
      </c>
      <c r="E175" s="242"/>
      <c r="F175" s="247"/>
      <c r="G175" s="246"/>
      <c r="H175" s="245"/>
      <c r="I175" s="245"/>
      <c r="J175" s="246"/>
      <c r="K175" s="138"/>
      <c r="L175" s="138"/>
      <c r="M175" s="138"/>
      <c r="N175" s="138"/>
      <c r="O175" s="138"/>
      <c r="P175" s="138"/>
      <c r="Q175" s="138"/>
      <c r="R175" s="138"/>
    </row>
    <row r="176" spans="1:18" s="134" customFormat="1" x14ac:dyDescent="0.25">
      <c r="A176" s="241">
        <v>43509</v>
      </c>
      <c r="B176" s="242">
        <v>19000780</v>
      </c>
      <c r="C176" s="106">
        <v>6</v>
      </c>
      <c r="D176" s="246">
        <v>502716</v>
      </c>
      <c r="E176" s="242"/>
      <c r="F176" s="247"/>
      <c r="G176" s="246"/>
      <c r="H176" s="245"/>
      <c r="I176" s="245">
        <v>3240843</v>
      </c>
      <c r="J176" s="246" t="s">
        <v>17</v>
      </c>
      <c r="K176" s="138"/>
      <c r="L176" s="138"/>
      <c r="M176" s="138"/>
      <c r="N176" s="138"/>
      <c r="O176" s="138"/>
      <c r="P176" s="138"/>
      <c r="Q176" s="138"/>
      <c r="R176" s="138"/>
    </row>
    <row r="177" spans="1:18" s="134" customFormat="1" x14ac:dyDescent="0.25">
      <c r="A177" s="241">
        <v>43510</v>
      </c>
      <c r="B177" s="242">
        <v>19000810</v>
      </c>
      <c r="C177" s="106">
        <v>20</v>
      </c>
      <c r="D177" s="246">
        <v>2160731</v>
      </c>
      <c r="E177" s="242" t="s">
        <v>248</v>
      </c>
      <c r="F177" s="247">
        <v>6</v>
      </c>
      <c r="G177" s="246">
        <v>690289</v>
      </c>
      <c r="H177" s="245"/>
      <c r="I177" s="245"/>
      <c r="J177" s="246"/>
      <c r="K177" s="138"/>
      <c r="L177" s="138"/>
      <c r="M177" s="138"/>
      <c r="N177" s="138"/>
      <c r="O177" s="138"/>
      <c r="P177" s="138"/>
      <c r="Q177" s="138"/>
      <c r="R177" s="138"/>
    </row>
    <row r="178" spans="1:18" s="134" customFormat="1" x14ac:dyDescent="0.25">
      <c r="A178" s="241">
        <v>43510</v>
      </c>
      <c r="B178" s="242">
        <v>19000818</v>
      </c>
      <c r="C178" s="106">
        <v>1</v>
      </c>
      <c r="D178" s="246">
        <v>88200</v>
      </c>
      <c r="E178" s="242"/>
      <c r="F178" s="247"/>
      <c r="G178" s="246"/>
      <c r="H178" s="245"/>
      <c r="I178" s="245"/>
      <c r="J178" s="246"/>
      <c r="K178" s="138"/>
      <c r="L178" s="138"/>
      <c r="M178" s="138"/>
      <c r="N178" s="138"/>
      <c r="O178" s="138"/>
      <c r="P178" s="138"/>
      <c r="Q178" s="138"/>
      <c r="R178" s="138"/>
    </row>
    <row r="179" spans="1:18" s="134" customFormat="1" x14ac:dyDescent="0.25">
      <c r="A179" s="241">
        <v>43510</v>
      </c>
      <c r="B179" s="242">
        <v>19000826</v>
      </c>
      <c r="C179" s="106">
        <v>4</v>
      </c>
      <c r="D179" s="246">
        <v>389639</v>
      </c>
      <c r="E179" s="242"/>
      <c r="F179" s="247"/>
      <c r="G179" s="246"/>
      <c r="H179" s="245"/>
      <c r="I179" s="245"/>
      <c r="J179" s="246"/>
      <c r="K179" s="138"/>
      <c r="L179" s="138"/>
      <c r="M179" s="138"/>
      <c r="N179" s="138"/>
      <c r="O179" s="138"/>
      <c r="P179" s="138"/>
      <c r="Q179" s="138"/>
      <c r="R179" s="138"/>
    </row>
    <row r="180" spans="1:18" s="134" customFormat="1" x14ac:dyDescent="0.25">
      <c r="A180" s="241">
        <v>43510</v>
      </c>
      <c r="B180" s="242">
        <v>19000833</v>
      </c>
      <c r="C180" s="106">
        <v>4</v>
      </c>
      <c r="D180" s="246">
        <v>409638</v>
      </c>
      <c r="E180" s="242"/>
      <c r="F180" s="247"/>
      <c r="G180" s="246"/>
      <c r="H180" s="245"/>
      <c r="I180" s="245">
        <v>2357919</v>
      </c>
      <c r="J180" s="246" t="s">
        <v>17</v>
      </c>
      <c r="K180" s="138"/>
      <c r="L180" s="138"/>
      <c r="M180" s="138"/>
      <c r="N180" s="138"/>
      <c r="O180" s="138"/>
      <c r="P180" s="138"/>
      <c r="Q180" s="138"/>
      <c r="R180" s="138"/>
    </row>
    <row r="181" spans="1:18" s="134" customFormat="1" x14ac:dyDescent="0.25">
      <c r="A181" s="241">
        <v>43511</v>
      </c>
      <c r="B181" s="242">
        <v>19000859</v>
      </c>
      <c r="C181" s="106">
        <v>24</v>
      </c>
      <c r="D181" s="246">
        <v>2492653</v>
      </c>
      <c r="E181" s="242"/>
      <c r="F181" s="247"/>
      <c r="G181" s="246"/>
      <c r="H181" s="245"/>
      <c r="I181" s="245"/>
      <c r="J181" s="246"/>
      <c r="K181" s="138"/>
      <c r="L181" s="138"/>
      <c r="M181" s="138"/>
      <c r="N181" s="138"/>
      <c r="O181" s="138"/>
      <c r="P181" s="138"/>
      <c r="Q181" s="138"/>
      <c r="R181" s="138"/>
    </row>
    <row r="182" spans="1:18" s="134" customFormat="1" x14ac:dyDescent="0.25">
      <c r="A182" s="241">
        <v>43511</v>
      </c>
      <c r="B182" s="242">
        <v>19000864</v>
      </c>
      <c r="C182" s="106">
        <v>2</v>
      </c>
      <c r="D182" s="246">
        <v>123901</v>
      </c>
      <c r="E182" s="242"/>
      <c r="F182" s="247"/>
      <c r="G182" s="246"/>
      <c r="H182" s="245"/>
      <c r="I182" s="245"/>
      <c r="J182" s="246"/>
      <c r="K182" s="138"/>
      <c r="L182" s="138"/>
      <c r="M182" s="138"/>
      <c r="N182" s="138"/>
      <c r="O182" s="138"/>
      <c r="P182" s="138"/>
      <c r="Q182" s="138"/>
      <c r="R182" s="138"/>
    </row>
    <row r="183" spans="1:18" s="134" customFormat="1" x14ac:dyDescent="0.25">
      <c r="A183" s="241">
        <v>43511</v>
      </c>
      <c r="B183" s="242">
        <v>19000868</v>
      </c>
      <c r="C183" s="106">
        <v>2</v>
      </c>
      <c r="D183" s="246">
        <v>288576</v>
      </c>
      <c r="E183" s="242"/>
      <c r="F183" s="247"/>
      <c r="G183" s="246"/>
      <c r="H183" s="245"/>
      <c r="I183" s="245"/>
      <c r="J183" s="246"/>
      <c r="K183" s="138"/>
      <c r="L183" s="138"/>
      <c r="M183" s="138"/>
      <c r="N183" s="138"/>
      <c r="O183" s="138"/>
      <c r="P183" s="138"/>
      <c r="Q183" s="138"/>
      <c r="R183" s="138"/>
    </row>
    <row r="184" spans="1:18" s="134" customFormat="1" x14ac:dyDescent="0.25">
      <c r="A184" s="241">
        <v>43511</v>
      </c>
      <c r="B184" s="242">
        <v>19000878</v>
      </c>
      <c r="C184" s="106">
        <v>12</v>
      </c>
      <c r="D184" s="246">
        <v>955767</v>
      </c>
      <c r="E184" s="242"/>
      <c r="F184" s="247"/>
      <c r="G184" s="246"/>
      <c r="H184" s="245"/>
      <c r="I184" s="245"/>
      <c r="J184" s="246"/>
      <c r="K184" s="138"/>
      <c r="L184" s="138"/>
      <c r="M184" s="138"/>
      <c r="N184" s="138"/>
      <c r="O184" s="138"/>
      <c r="P184" s="138"/>
      <c r="Q184" s="138"/>
      <c r="R184" s="138"/>
    </row>
    <row r="185" spans="1:18" s="134" customFormat="1" x14ac:dyDescent="0.25">
      <c r="A185" s="241">
        <v>43511</v>
      </c>
      <c r="B185" s="242">
        <v>19000882</v>
      </c>
      <c r="C185" s="106">
        <v>1</v>
      </c>
      <c r="D185" s="246">
        <v>89080</v>
      </c>
      <c r="E185" s="242"/>
      <c r="F185" s="247"/>
      <c r="G185" s="246"/>
      <c r="H185" s="245"/>
      <c r="I185" s="245"/>
      <c r="J185" s="246"/>
      <c r="K185" s="138"/>
      <c r="L185" s="138"/>
      <c r="M185" s="138"/>
      <c r="N185" s="138"/>
      <c r="O185" s="138"/>
      <c r="P185" s="138"/>
      <c r="Q185" s="138"/>
      <c r="R185" s="138"/>
    </row>
    <row r="186" spans="1:18" s="134" customFormat="1" x14ac:dyDescent="0.25">
      <c r="A186" s="241">
        <v>43511</v>
      </c>
      <c r="B186" s="242">
        <v>19000893</v>
      </c>
      <c r="C186" s="106">
        <v>10</v>
      </c>
      <c r="D186" s="246">
        <v>1060911</v>
      </c>
      <c r="E186" s="242"/>
      <c r="F186" s="247"/>
      <c r="G186" s="246"/>
      <c r="H186" s="245"/>
      <c r="I186" s="245">
        <v>5010888</v>
      </c>
      <c r="J186" s="246" t="s">
        <v>17</v>
      </c>
      <c r="K186" s="138"/>
      <c r="L186" s="138"/>
      <c r="M186" s="138"/>
      <c r="N186" s="138"/>
      <c r="O186" s="138"/>
      <c r="P186" s="138"/>
      <c r="Q186" s="138"/>
      <c r="R186" s="138"/>
    </row>
    <row r="187" spans="1:18" s="134" customFormat="1" x14ac:dyDescent="0.25">
      <c r="A187" s="241">
        <v>43512</v>
      </c>
      <c r="B187" s="242">
        <v>19000924</v>
      </c>
      <c r="C187" s="106">
        <v>15</v>
      </c>
      <c r="D187" s="246">
        <v>1504448</v>
      </c>
      <c r="E187" s="242" t="s">
        <v>254</v>
      </c>
      <c r="F187" s="247">
        <v>3</v>
      </c>
      <c r="G187" s="246">
        <v>358450</v>
      </c>
      <c r="H187" s="245"/>
      <c r="I187" s="245"/>
      <c r="J187" s="246"/>
      <c r="K187" s="138"/>
      <c r="L187" s="138"/>
      <c r="M187" s="138"/>
      <c r="N187" s="138"/>
      <c r="O187" s="138"/>
      <c r="P187" s="138"/>
      <c r="Q187" s="138"/>
      <c r="R187" s="138"/>
    </row>
    <row r="188" spans="1:18" s="134" customFormat="1" x14ac:dyDescent="0.25">
      <c r="A188" s="241">
        <v>43512</v>
      </c>
      <c r="B188" s="242">
        <v>19000930</v>
      </c>
      <c r="C188" s="106">
        <v>2</v>
      </c>
      <c r="D188" s="246">
        <v>183575</v>
      </c>
      <c r="E188" s="242"/>
      <c r="F188" s="247"/>
      <c r="G188" s="246"/>
      <c r="H188" s="245"/>
      <c r="I188" s="245"/>
      <c r="J188" s="246"/>
      <c r="K188" s="138"/>
      <c r="L188" s="138"/>
      <c r="M188" s="138"/>
      <c r="N188" s="138"/>
      <c r="O188" s="138"/>
      <c r="P188" s="138"/>
      <c r="Q188" s="138"/>
      <c r="R188" s="138"/>
    </row>
    <row r="189" spans="1:18" s="134" customFormat="1" x14ac:dyDescent="0.25">
      <c r="A189" s="241">
        <v>43512</v>
      </c>
      <c r="B189" s="242">
        <v>19000941</v>
      </c>
      <c r="C189" s="106">
        <v>3</v>
      </c>
      <c r="D189" s="246">
        <v>279301</v>
      </c>
      <c r="E189" s="242"/>
      <c r="F189" s="247"/>
      <c r="G189" s="246"/>
      <c r="H189" s="245"/>
      <c r="I189" s="245"/>
      <c r="J189" s="246"/>
      <c r="K189" s="138"/>
      <c r="L189" s="138"/>
      <c r="M189" s="138"/>
      <c r="N189" s="138"/>
      <c r="O189" s="138"/>
      <c r="P189" s="138"/>
      <c r="Q189" s="138"/>
      <c r="R189" s="138"/>
    </row>
    <row r="190" spans="1:18" s="134" customFormat="1" x14ac:dyDescent="0.25">
      <c r="A190" s="241">
        <v>43512</v>
      </c>
      <c r="B190" s="242">
        <v>19000958</v>
      </c>
      <c r="C190" s="106">
        <v>4</v>
      </c>
      <c r="D190" s="246">
        <v>402764</v>
      </c>
      <c r="E190" s="242"/>
      <c r="F190" s="247"/>
      <c r="G190" s="246"/>
      <c r="H190" s="245"/>
      <c r="I190" s="245"/>
      <c r="J190" s="246"/>
      <c r="K190" s="138"/>
      <c r="L190" s="138"/>
      <c r="M190" s="138"/>
      <c r="N190" s="138"/>
      <c r="O190" s="138"/>
      <c r="P190" s="138"/>
      <c r="Q190" s="138"/>
      <c r="R190" s="138"/>
    </row>
    <row r="191" spans="1:18" s="134" customFormat="1" x14ac:dyDescent="0.25">
      <c r="A191" s="241">
        <v>43512</v>
      </c>
      <c r="B191" s="242">
        <v>19000962</v>
      </c>
      <c r="C191" s="106">
        <v>5</v>
      </c>
      <c r="D191" s="246">
        <v>645314</v>
      </c>
      <c r="E191" s="242"/>
      <c r="F191" s="247"/>
      <c r="G191" s="246"/>
      <c r="H191" s="245"/>
      <c r="I191" s="245">
        <v>2656952</v>
      </c>
      <c r="J191" s="246" t="s">
        <v>17</v>
      </c>
      <c r="K191" s="138"/>
      <c r="L191" s="138"/>
      <c r="M191" s="138"/>
      <c r="N191" s="138"/>
      <c r="O191" s="138"/>
      <c r="P191" s="138"/>
      <c r="Q191" s="138"/>
      <c r="R191" s="138"/>
    </row>
    <row r="192" spans="1:18" s="134" customFormat="1" x14ac:dyDescent="0.25">
      <c r="A192" s="241">
        <v>43514</v>
      </c>
      <c r="B192" s="242">
        <v>19001046</v>
      </c>
      <c r="C192" s="106">
        <v>23</v>
      </c>
      <c r="D192" s="246">
        <v>2432785</v>
      </c>
      <c r="E192" s="242"/>
      <c r="F192" s="247"/>
      <c r="G192" s="246"/>
      <c r="H192" s="245"/>
      <c r="I192" s="245"/>
      <c r="J192" s="246"/>
      <c r="K192" s="138"/>
      <c r="L192" s="138"/>
      <c r="M192" s="138"/>
      <c r="N192" s="138"/>
      <c r="O192" s="138"/>
      <c r="P192" s="138"/>
      <c r="Q192" s="138"/>
      <c r="R192" s="138"/>
    </row>
    <row r="193" spans="1:18" s="134" customFormat="1" x14ac:dyDescent="0.25">
      <c r="A193" s="241">
        <v>43514</v>
      </c>
      <c r="B193" s="242">
        <v>19001056</v>
      </c>
      <c r="C193" s="106">
        <v>6</v>
      </c>
      <c r="D193" s="246">
        <v>585990</v>
      </c>
      <c r="E193" s="242"/>
      <c r="F193" s="247"/>
      <c r="G193" s="246"/>
      <c r="H193" s="245"/>
      <c r="I193" s="245"/>
      <c r="J193" s="246"/>
      <c r="K193" s="138"/>
      <c r="L193" s="138"/>
      <c r="M193" s="138"/>
      <c r="N193" s="138"/>
      <c r="O193" s="138"/>
      <c r="P193" s="138"/>
      <c r="Q193" s="138"/>
      <c r="R193" s="138"/>
    </row>
    <row r="194" spans="1:18" s="134" customFormat="1" x14ac:dyDescent="0.25">
      <c r="A194" s="241">
        <v>43514</v>
      </c>
      <c r="B194" s="242">
        <v>19001071</v>
      </c>
      <c r="C194" s="106">
        <v>9</v>
      </c>
      <c r="D194" s="246">
        <v>999005</v>
      </c>
      <c r="E194" s="242"/>
      <c r="F194" s="247"/>
      <c r="G194" s="246"/>
      <c r="H194" s="245"/>
      <c r="I194" s="245"/>
      <c r="J194" s="246"/>
      <c r="K194" s="138"/>
      <c r="L194" s="138"/>
      <c r="M194" s="138"/>
      <c r="N194" s="138"/>
      <c r="O194" s="138"/>
      <c r="P194" s="138"/>
      <c r="Q194" s="138"/>
      <c r="R194" s="138"/>
    </row>
    <row r="195" spans="1:18" s="134" customFormat="1" x14ac:dyDescent="0.25">
      <c r="A195" s="241">
        <v>43514</v>
      </c>
      <c r="B195" s="242">
        <v>19001076</v>
      </c>
      <c r="C195" s="106">
        <v>5</v>
      </c>
      <c r="D195" s="246">
        <v>503880</v>
      </c>
      <c r="E195" s="242"/>
      <c r="F195" s="247"/>
      <c r="G195" s="246"/>
      <c r="H195" s="245"/>
      <c r="I195" s="245"/>
      <c r="J195" s="246"/>
      <c r="K195" s="138"/>
      <c r="L195" s="138"/>
      <c r="M195" s="138"/>
      <c r="N195" s="138"/>
      <c r="O195" s="138"/>
      <c r="P195" s="138"/>
      <c r="Q195" s="138"/>
      <c r="R195" s="138"/>
    </row>
    <row r="196" spans="1:18" s="134" customFormat="1" x14ac:dyDescent="0.25">
      <c r="A196" s="241">
        <v>43514</v>
      </c>
      <c r="B196" s="242">
        <v>19001078</v>
      </c>
      <c r="C196" s="106">
        <v>2</v>
      </c>
      <c r="D196" s="246">
        <v>216325</v>
      </c>
      <c r="E196" s="242"/>
      <c r="F196" s="247"/>
      <c r="G196" s="246"/>
      <c r="H196" s="245"/>
      <c r="I196" s="245">
        <v>4737985</v>
      </c>
      <c r="J196" s="246" t="s">
        <v>17</v>
      </c>
      <c r="K196" s="138"/>
      <c r="L196" s="138"/>
      <c r="M196" s="138"/>
      <c r="N196" s="138"/>
      <c r="O196" s="138"/>
      <c r="P196" s="138"/>
      <c r="Q196" s="138"/>
      <c r="R196" s="138"/>
    </row>
    <row r="197" spans="1:18" s="134" customFormat="1" x14ac:dyDescent="0.25">
      <c r="A197" s="241">
        <v>43515</v>
      </c>
      <c r="B197" s="242">
        <v>19001111</v>
      </c>
      <c r="C197" s="106">
        <v>8</v>
      </c>
      <c r="D197" s="246">
        <v>933300</v>
      </c>
      <c r="E197" s="242" t="s">
        <v>256</v>
      </c>
      <c r="F197" s="247">
        <v>1</v>
      </c>
      <c r="G197" s="246">
        <v>121465</v>
      </c>
      <c r="H197" s="245"/>
      <c r="I197" s="245"/>
      <c r="J197" s="246"/>
      <c r="K197" s="138"/>
      <c r="L197" s="138"/>
      <c r="M197" s="138"/>
      <c r="N197" s="138"/>
      <c r="O197" s="138"/>
      <c r="P197" s="138"/>
      <c r="Q197" s="138"/>
      <c r="R197" s="138"/>
    </row>
    <row r="198" spans="1:18" s="134" customFormat="1" x14ac:dyDescent="0.25">
      <c r="A198" s="241">
        <v>43515</v>
      </c>
      <c r="B198" s="242">
        <v>19001127</v>
      </c>
      <c r="C198" s="106">
        <v>4</v>
      </c>
      <c r="D198" s="246">
        <v>492405</v>
      </c>
      <c r="E198" s="242"/>
      <c r="F198" s="247"/>
      <c r="G198" s="246"/>
      <c r="H198" s="245"/>
      <c r="I198" s="245"/>
      <c r="J198" s="246"/>
      <c r="K198" s="138"/>
      <c r="L198" s="138"/>
      <c r="M198" s="138"/>
      <c r="N198" s="138"/>
      <c r="O198" s="138"/>
      <c r="P198" s="138"/>
      <c r="Q198" s="138"/>
      <c r="R198" s="138"/>
    </row>
    <row r="199" spans="1:18" s="134" customFormat="1" x14ac:dyDescent="0.25">
      <c r="A199" s="241">
        <v>43515</v>
      </c>
      <c r="B199" s="242">
        <v>19001128</v>
      </c>
      <c r="C199" s="106">
        <v>7</v>
      </c>
      <c r="D199" s="246">
        <v>782085</v>
      </c>
      <c r="E199" s="242"/>
      <c r="F199" s="247"/>
      <c r="G199" s="246"/>
      <c r="H199" s="245"/>
      <c r="I199" s="245"/>
      <c r="J199" s="246"/>
      <c r="K199" s="138"/>
      <c r="L199" s="138"/>
      <c r="M199" s="138"/>
      <c r="N199" s="138"/>
      <c r="O199" s="138"/>
      <c r="P199" s="138"/>
      <c r="Q199" s="138"/>
      <c r="R199" s="138"/>
    </row>
    <row r="200" spans="1:18" s="134" customFormat="1" x14ac:dyDescent="0.25">
      <c r="A200" s="241">
        <v>43515</v>
      </c>
      <c r="B200" s="242">
        <v>19001137</v>
      </c>
      <c r="C200" s="106">
        <v>3</v>
      </c>
      <c r="D200" s="246">
        <v>337620</v>
      </c>
      <c r="E200" s="242"/>
      <c r="F200" s="247"/>
      <c r="G200" s="246"/>
      <c r="H200" s="245"/>
      <c r="I200" s="245">
        <v>2423945</v>
      </c>
      <c r="J200" s="246" t="s">
        <v>17</v>
      </c>
      <c r="K200" s="138"/>
      <c r="L200" s="138"/>
      <c r="M200" s="138"/>
      <c r="N200" s="138"/>
      <c r="O200" s="138"/>
      <c r="P200" s="138"/>
      <c r="Q200" s="138"/>
      <c r="R200" s="138"/>
    </row>
    <row r="201" spans="1:18" s="134" customFormat="1" x14ac:dyDescent="0.25">
      <c r="A201" s="241">
        <v>43516</v>
      </c>
      <c r="B201" s="242">
        <v>19001179</v>
      </c>
      <c r="C201" s="106">
        <v>16</v>
      </c>
      <c r="D201" s="246">
        <v>1555755</v>
      </c>
      <c r="E201" s="242"/>
      <c r="F201" s="247"/>
      <c r="G201" s="246"/>
      <c r="H201" s="245"/>
      <c r="I201" s="245"/>
      <c r="J201" s="246"/>
      <c r="K201" s="138"/>
      <c r="L201" s="138"/>
      <c r="M201" s="138"/>
      <c r="N201" s="138"/>
      <c r="O201" s="138"/>
      <c r="P201" s="138"/>
      <c r="Q201" s="138"/>
      <c r="R201" s="138"/>
    </row>
    <row r="202" spans="1:18" s="134" customFormat="1" x14ac:dyDescent="0.25">
      <c r="A202" s="241">
        <v>43516</v>
      </c>
      <c r="B202" s="242">
        <v>19001205</v>
      </c>
      <c r="C202" s="106">
        <v>4</v>
      </c>
      <c r="D202" s="246">
        <v>464950</v>
      </c>
      <c r="E202" s="242"/>
      <c r="F202" s="247"/>
      <c r="G202" s="246"/>
      <c r="H202" s="245"/>
      <c r="I202" s="245"/>
      <c r="J202" s="246"/>
      <c r="K202" s="138"/>
      <c r="L202" s="138"/>
      <c r="M202" s="138"/>
      <c r="N202" s="138"/>
      <c r="O202" s="138"/>
      <c r="P202" s="138"/>
      <c r="Q202" s="138"/>
      <c r="R202" s="138"/>
    </row>
    <row r="203" spans="1:18" s="134" customFormat="1" x14ac:dyDescent="0.25">
      <c r="A203" s="241">
        <v>43516</v>
      </c>
      <c r="B203" s="242">
        <v>19001207</v>
      </c>
      <c r="C203" s="106">
        <v>14</v>
      </c>
      <c r="D203" s="246">
        <v>1519970</v>
      </c>
      <c r="E203" s="242"/>
      <c r="F203" s="247"/>
      <c r="G203" s="246"/>
      <c r="H203" s="245"/>
      <c r="I203" s="245">
        <v>3540675</v>
      </c>
      <c r="J203" s="246" t="s">
        <v>17</v>
      </c>
      <c r="K203" s="138"/>
      <c r="L203" s="138"/>
      <c r="M203" s="138"/>
      <c r="N203" s="138"/>
      <c r="O203" s="138"/>
      <c r="P203" s="138"/>
      <c r="Q203" s="138"/>
      <c r="R203" s="138"/>
    </row>
    <row r="204" spans="1:18" s="134" customFormat="1" x14ac:dyDescent="0.25">
      <c r="A204" s="241">
        <v>43517</v>
      </c>
      <c r="B204" s="242">
        <v>19001220</v>
      </c>
      <c r="C204" s="106">
        <v>30</v>
      </c>
      <c r="D204" s="246">
        <v>3880420</v>
      </c>
      <c r="E204" s="242" t="s">
        <v>259</v>
      </c>
      <c r="F204" s="247">
        <v>18</v>
      </c>
      <c r="G204" s="246">
        <v>1953980</v>
      </c>
      <c r="H204" s="245"/>
      <c r="I204" s="245"/>
      <c r="J204" s="246"/>
      <c r="K204" s="138"/>
      <c r="L204" s="138"/>
      <c r="M204" s="138"/>
      <c r="N204" s="138"/>
      <c r="O204" s="138"/>
      <c r="P204" s="138"/>
      <c r="Q204" s="138"/>
      <c r="R204" s="138"/>
    </row>
    <row r="205" spans="1:18" s="134" customFormat="1" x14ac:dyDescent="0.25">
      <c r="A205" s="241">
        <v>43517</v>
      </c>
      <c r="B205" s="242">
        <v>19001232</v>
      </c>
      <c r="C205" s="106">
        <v>5</v>
      </c>
      <c r="D205" s="246">
        <v>625855</v>
      </c>
      <c r="E205" s="242" t="s">
        <v>260</v>
      </c>
      <c r="F205" s="247">
        <v>2</v>
      </c>
      <c r="G205" s="246">
        <v>280160</v>
      </c>
      <c r="H205" s="245"/>
      <c r="I205" s="245"/>
      <c r="J205" s="246"/>
      <c r="K205" s="138"/>
      <c r="L205" s="138"/>
      <c r="M205" s="138"/>
      <c r="N205" s="138"/>
      <c r="O205" s="138"/>
      <c r="P205" s="138"/>
      <c r="Q205" s="138"/>
      <c r="R205" s="138"/>
    </row>
    <row r="206" spans="1:18" s="134" customFormat="1" x14ac:dyDescent="0.25">
      <c r="A206" s="241">
        <v>43517</v>
      </c>
      <c r="B206" s="242">
        <v>19001236</v>
      </c>
      <c r="C206" s="106">
        <v>5</v>
      </c>
      <c r="D206" s="246">
        <v>560660</v>
      </c>
      <c r="E206" s="242"/>
      <c r="F206" s="247"/>
      <c r="G206" s="246"/>
      <c r="H206" s="245"/>
      <c r="I206" s="245"/>
      <c r="J206" s="246"/>
      <c r="K206" s="138"/>
      <c r="L206" s="138"/>
      <c r="M206" s="138"/>
      <c r="N206" s="138"/>
      <c r="O206" s="138"/>
      <c r="P206" s="138"/>
      <c r="Q206" s="138"/>
      <c r="R206" s="138"/>
    </row>
    <row r="207" spans="1:18" s="134" customFormat="1" x14ac:dyDescent="0.25">
      <c r="A207" s="241">
        <v>43517</v>
      </c>
      <c r="B207" s="242">
        <v>19001247</v>
      </c>
      <c r="C207" s="106">
        <v>7</v>
      </c>
      <c r="D207" s="246">
        <v>811920</v>
      </c>
      <c r="E207" s="242"/>
      <c r="F207" s="247"/>
      <c r="G207" s="246"/>
      <c r="H207" s="245"/>
      <c r="I207" s="245"/>
      <c r="J207" s="246"/>
      <c r="K207" s="138"/>
      <c r="L207" s="138"/>
      <c r="M207" s="138"/>
      <c r="N207" s="138"/>
      <c r="O207" s="138"/>
      <c r="P207" s="138"/>
      <c r="Q207" s="138"/>
      <c r="R207" s="138"/>
    </row>
    <row r="208" spans="1:18" s="134" customFormat="1" x14ac:dyDescent="0.25">
      <c r="A208" s="241">
        <v>43517</v>
      </c>
      <c r="B208" s="242">
        <v>19001257</v>
      </c>
      <c r="C208" s="106">
        <v>4</v>
      </c>
      <c r="D208" s="246">
        <v>476765</v>
      </c>
      <c r="E208" s="242"/>
      <c r="F208" s="247"/>
      <c r="G208" s="246"/>
      <c r="H208" s="245"/>
      <c r="I208" s="245"/>
      <c r="J208" s="246"/>
      <c r="K208" s="138"/>
      <c r="L208" s="138"/>
      <c r="M208" s="138"/>
      <c r="N208" s="138"/>
      <c r="O208" s="138"/>
      <c r="P208" s="138"/>
      <c r="Q208" s="138"/>
      <c r="R208" s="138"/>
    </row>
    <row r="209" spans="1:18" s="134" customFormat="1" x14ac:dyDescent="0.25">
      <c r="A209" s="241">
        <v>43517</v>
      </c>
      <c r="B209" s="242">
        <v>19001266</v>
      </c>
      <c r="C209" s="106">
        <v>1</v>
      </c>
      <c r="D209" s="246">
        <v>101150</v>
      </c>
      <c r="E209" s="242"/>
      <c r="F209" s="247"/>
      <c r="G209" s="246"/>
      <c r="H209" s="245"/>
      <c r="I209" s="245">
        <v>4222630</v>
      </c>
      <c r="J209" s="246" t="s">
        <v>17</v>
      </c>
      <c r="K209" s="138"/>
      <c r="L209" s="138"/>
      <c r="M209" s="138"/>
      <c r="N209" s="138"/>
      <c r="O209" s="138"/>
      <c r="P209" s="138"/>
      <c r="Q209" s="138"/>
      <c r="R209" s="138"/>
    </row>
    <row r="210" spans="1:18" s="134" customFormat="1" x14ac:dyDescent="0.25">
      <c r="A210" s="241">
        <v>43518</v>
      </c>
      <c r="B210" s="242">
        <v>19001284</v>
      </c>
      <c r="C210" s="106">
        <v>12</v>
      </c>
      <c r="D210" s="246">
        <v>1212015</v>
      </c>
      <c r="E210" s="242" t="s">
        <v>262</v>
      </c>
      <c r="F210" s="247">
        <v>6</v>
      </c>
      <c r="G210" s="246">
        <v>674220</v>
      </c>
      <c r="H210" s="245"/>
      <c r="I210" s="245"/>
      <c r="J210" s="246"/>
      <c r="K210" s="138"/>
      <c r="L210" s="138"/>
      <c r="M210" s="138"/>
      <c r="N210" s="138"/>
      <c r="O210" s="138"/>
      <c r="P210" s="138"/>
      <c r="Q210" s="138"/>
      <c r="R210" s="138"/>
    </row>
    <row r="211" spans="1:18" s="134" customFormat="1" x14ac:dyDescent="0.25">
      <c r="A211" s="241">
        <v>43518</v>
      </c>
      <c r="B211" s="242">
        <v>19001291</v>
      </c>
      <c r="C211" s="106">
        <v>5</v>
      </c>
      <c r="D211" s="246">
        <v>527935</v>
      </c>
      <c r="E211" s="242"/>
      <c r="F211" s="247"/>
      <c r="G211" s="246"/>
      <c r="H211" s="245"/>
      <c r="I211" s="245"/>
      <c r="J211" s="246"/>
      <c r="K211" s="138"/>
      <c r="L211" s="138"/>
      <c r="M211" s="138"/>
      <c r="N211" s="138"/>
      <c r="O211" s="138"/>
      <c r="P211" s="138"/>
      <c r="Q211" s="138"/>
      <c r="R211" s="138"/>
    </row>
    <row r="212" spans="1:18" s="134" customFormat="1" x14ac:dyDescent="0.25">
      <c r="A212" s="241">
        <v>43518</v>
      </c>
      <c r="B212" s="242">
        <v>19001297</v>
      </c>
      <c r="C212" s="106">
        <v>8</v>
      </c>
      <c r="D212" s="246">
        <v>853230</v>
      </c>
      <c r="E212" s="242"/>
      <c r="F212" s="247"/>
      <c r="G212" s="246"/>
      <c r="H212" s="245"/>
      <c r="I212" s="245"/>
      <c r="J212" s="246"/>
      <c r="K212" s="138"/>
      <c r="L212" s="138"/>
      <c r="M212" s="138"/>
      <c r="N212" s="138"/>
      <c r="O212" s="138"/>
      <c r="P212" s="138"/>
      <c r="Q212" s="138"/>
      <c r="R212" s="138"/>
    </row>
    <row r="213" spans="1:18" s="134" customFormat="1" x14ac:dyDescent="0.25">
      <c r="A213" s="241">
        <v>43518</v>
      </c>
      <c r="B213" s="242">
        <v>19001308</v>
      </c>
      <c r="C213" s="106">
        <v>7</v>
      </c>
      <c r="D213" s="246">
        <v>593980</v>
      </c>
      <c r="E213" s="242"/>
      <c r="F213" s="247"/>
      <c r="G213" s="246"/>
      <c r="H213" s="245"/>
      <c r="I213" s="245">
        <v>2512940</v>
      </c>
      <c r="J213" s="246" t="s">
        <v>17</v>
      </c>
      <c r="K213" s="138"/>
      <c r="L213" s="138"/>
      <c r="M213" s="138"/>
      <c r="N213" s="138"/>
      <c r="O213" s="138"/>
      <c r="P213" s="138"/>
      <c r="Q213" s="138"/>
      <c r="R213" s="138"/>
    </row>
    <row r="214" spans="1:18" s="134" customFormat="1" x14ac:dyDescent="0.25">
      <c r="A214" s="241">
        <v>43519</v>
      </c>
      <c r="B214" s="242">
        <v>19001339</v>
      </c>
      <c r="C214" s="106">
        <v>17</v>
      </c>
      <c r="D214" s="246">
        <v>1633445</v>
      </c>
      <c r="E214" s="242"/>
      <c r="F214" s="247"/>
      <c r="G214" s="246"/>
      <c r="H214" s="245"/>
      <c r="I214" s="245"/>
      <c r="J214" s="246"/>
      <c r="K214" s="138"/>
      <c r="L214" s="138"/>
      <c r="M214" s="138"/>
      <c r="N214" s="138"/>
      <c r="O214" s="138"/>
      <c r="P214" s="138"/>
      <c r="Q214" s="138"/>
      <c r="R214" s="138"/>
    </row>
    <row r="215" spans="1:18" s="134" customFormat="1" x14ac:dyDescent="0.25">
      <c r="A215" s="241">
        <v>43519</v>
      </c>
      <c r="B215" s="242">
        <v>19001342</v>
      </c>
      <c r="C215" s="106">
        <v>4</v>
      </c>
      <c r="D215" s="246">
        <v>547485</v>
      </c>
      <c r="E215" s="242"/>
      <c r="F215" s="247"/>
      <c r="G215" s="246"/>
      <c r="H215" s="245"/>
      <c r="I215" s="245"/>
      <c r="J215" s="246"/>
      <c r="K215" s="138"/>
      <c r="L215" s="138"/>
      <c r="M215" s="138"/>
      <c r="N215" s="138"/>
      <c r="O215" s="138"/>
      <c r="P215" s="138"/>
      <c r="Q215" s="138"/>
      <c r="R215" s="138"/>
    </row>
    <row r="216" spans="1:18" s="134" customFormat="1" x14ac:dyDescent="0.25">
      <c r="A216" s="241">
        <v>43519</v>
      </c>
      <c r="B216" s="242">
        <v>19001349</v>
      </c>
      <c r="C216" s="106">
        <v>4</v>
      </c>
      <c r="D216" s="246">
        <v>512720</v>
      </c>
      <c r="E216" s="242"/>
      <c r="F216" s="247"/>
      <c r="G216" s="246"/>
      <c r="H216" s="245"/>
      <c r="I216" s="245">
        <v>2693650</v>
      </c>
      <c r="J216" s="246" t="s">
        <v>17</v>
      </c>
      <c r="K216" s="138"/>
      <c r="L216" s="138"/>
      <c r="M216" s="138"/>
      <c r="N216" s="138"/>
      <c r="O216" s="138"/>
      <c r="P216" s="138"/>
      <c r="Q216" s="138"/>
      <c r="R216" s="138"/>
    </row>
    <row r="217" spans="1:18" s="134" customFormat="1" x14ac:dyDescent="0.25">
      <c r="A217" s="241">
        <v>43521</v>
      </c>
      <c r="B217" s="242">
        <v>19001452</v>
      </c>
      <c r="C217" s="106">
        <v>26</v>
      </c>
      <c r="D217" s="246">
        <v>2627265</v>
      </c>
      <c r="E217" s="242"/>
      <c r="F217" s="247"/>
      <c r="G217" s="246"/>
      <c r="H217" s="245"/>
      <c r="I217" s="245"/>
      <c r="J217" s="246"/>
      <c r="K217" s="138"/>
      <c r="L217" s="138"/>
      <c r="M217" s="138"/>
      <c r="N217" s="138"/>
      <c r="O217" s="138"/>
      <c r="P217" s="138"/>
      <c r="Q217" s="138"/>
      <c r="R217" s="138"/>
    </row>
    <row r="218" spans="1:18" s="134" customFormat="1" x14ac:dyDescent="0.25">
      <c r="A218" s="241">
        <v>43521</v>
      </c>
      <c r="B218" s="242">
        <v>19001457</v>
      </c>
      <c r="C218" s="106">
        <v>9</v>
      </c>
      <c r="D218" s="246">
        <v>1070915</v>
      </c>
      <c r="E218" s="242"/>
      <c r="F218" s="247"/>
      <c r="G218" s="246"/>
      <c r="H218" s="245"/>
      <c r="I218" s="245"/>
      <c r="J218" s="246"/>
      <c r="K218" s="138"/>
      <c r="L218" s="138"/>
      <c r="M218" s="138"/>
      <c r="N218" s="138"/>
      <c r="O218" s="138"/>
      <c r="P218" s="138"/>
      <c r="Q218" s="138"/>
      <c r="R218" s="138"/>
    </row>
    <row r="219" spans="1:18" s="134" customFormat="1" x14ac:dyDescent="0.25">
      <c r="A219" s="241">
        <v>43521</v>
      </c>
      <c r="B219" s="242">
        <v>19001481</v>
      </c>
      <c r="C219" s="106">
        <v>3</v>
      </c>
      <c r="D219" s="245">
        <v>344505</v>
      </c>
      <c r="E219" s="242"/>
      <c r="F219" s="247"/>
      <c r="G219" s="246"/>
      <c r="H219" s="245"/>
      <c r="I219" s="245"/>
      <c r="J219" s="246"/>
      <c r="K219" s="138"/>
      <c r="L219" s="138"/>
      <c r="M219" s="138"/>
      <c r="N219" s="138"/>
      <c r="O219" s="138"/>
      <c r="P219" s="138"/>
      <c r="Q219" s="138"/>
      <c r="R219" s="138"/>
    </row>
    <row r="220" spans="1:18" s="134" customFormat="1" x14ac:dyDescent="0.25">
      <c r="A220" s="241">
        <v>43521</v>
      </c>
      <c r="B220" s="242">
        <v>19001487</v>
      </c>
      <c r="C220" s="106">
        <v>2</v>
      </c>
      <c r="D220" s="246">
        <v>207655</v>
      </c>
      <c r="E220" s="242"/>
      <c r="F220" s="247"/>
      <c r="G220" s="246"/>
      <c r="H220" s="245"/>
      <c r="I220" s="245"/>
      <c r="J220" s="246"/>
      <c r="K220" s="138"/>
      <c r="L220" s="138"/>
      <c r="M220" s="138"/>
      <c r="N220" s="138"/>
      <c r="O220" s="138"/>
      <c r="P220" s="138"/>
      <c r="Q220" s="138"/>
      <c r="R220" s="138"/>
    </row>
    <row r="221" spans="1:18" s="134" customFormat="1" x14ac:dyDescent="0.25">
      <c r="A221" s="241">
        <v>43521</v>
      </c>
      <c r="B221" s="242">
        <v>19001495</v>
      </c>
      <c r="C221" s="106">
        <v>2</v>
      </c>
      <c r="D221" s="246">
        <v>179095</v>
      </c>
      <c r="E221" s="242"/>
      <c r="F221" s="247"/>
      <c r="G221" s="246"/>
      <c r="H221" s="245"/>
      <c r="I221" s="245">
        <v>4429435</v>
      </c>
      <c r="J221" s="246" t="s">
        <v>17</v>
      </c>
      <c r="K221" s="138"/>
      <c r="L221" s="138"/>
      <c r="M221" s="138"/>
      <c r="N221" s="138"/>
      <c r="O221" s="138"/>
      <c r="P221" s="138"/>
      <c r="Q221" s="138"/>
      <c r="R221" s="138"/>
    </row>
    <row r="222" spans="1:18" s="134" customFormat="1" x14ac:dyDescent="0.25">
      <c r="A222" s="241">
        <v>43522</v>
      </c>
      <c r="B222" s="242">
        <v>19001532</v>
      </c>
      <c r="C222" s="106">
        <v>13</v>
      </c>
      <c r="D222" s="246">
        <v>1570205</v>
      </c>
      <c r="E222" s="242" t="s">
        <v>267</v>
      </c>
      <c r="F222" s="247">
        <v>5</v>
      </c>
      <c r="G222" s="246">
        <v>623390</v>
      </c>
      <c r="H222" s="245"/>
      <c r="I222" s="245"/>
      <c r="J222" s="246"/>
      <c r="K222" s="138"/>
      <c r="L222" s="138"/>
      <c r="M222" s="138"/>
      <c r="N222" s="138"/>
      <c r="O222" s="138"/>
      <c r="P222" s="138"/>
      <c r="Q222" s="138"/>
      <c r="R222" s="138"/>
    </row>
    <row r="223" spans="1:18" s="134" customFormat="1" x14ac:dyDescent="0.25">
      <c r="A223" s="241">
        <v>43522</v>
      </c>
      <c r="B223" s="242">
        <v>19001534</v>
      </c>
      <c r="C223" s="106">
        <v>2</v>
      </c>
      <c r="D223" s="246">
        <v>230350</v>
      </c>
      <c r="E223" s="242" t="s">
        <v>268</v>
      </c>
      <c r="F223" s="247">
        <v>2</v>
      </c>
      <c r="G223" s="246">
        <v>200430</v>
      </c>
      <c r="H223" s="245"/>
      <c r="I223" s="245"/>
      <c r="J223" s="246"/>
      <c r="K223" s="138"/>
      <c r="L223" s="138"/>
      <c r="M223" s="138"/>
      <c r="N223" s="138"/>
      <c r="O223" s="138"/>
      <c r="P223" s="138"/>
      <c r="Q223" s="138"/>
      <c r="R223" s="138"/>
    </row>
    <row r="224" spans="1:18" s="134" customFormat="1" x14ac:dyDescent="0.25">
      <c r="A224" s="241">
        <v>43522</v>
      </c>
      <c r="B224" s="242">
        <v>19001544</v>
      </c>
      <c r="C224" s="106">
        <v>6</v>
      </c>
      <c r="D224" s="246">
        <v>629510</v>
      </c>
      <c r="E224" s="242"/>
      <c r="F224" s="247"/>
      <c r="G224" s="246"/>
      <c r="H224" s="245"/>
      <c r="I224" s="245"/>
      <c r="J224" s="246"/>
      <c r="K224" s="138"/>
      <c r="L224" s="138"/>
      <c r="M224" s="138"/>
      <c r="N224" s="138"/>
      <c r="O224" s="138"/>
      <c r="P224" s="138"/>
      <c r="Q224" s="138"/>
      <c r="R224" s="138"/>
    </row>
    <row r="225" spans="1:18" s="134" customFormat="1" x14ac:dyDescent="0.25">
      <c r="A225" s="241">
        <v>43522</v>
      </c>
      <c r="B225" s="242">
        <v>19001555</v>
      </c>
      <c r="C225" s="106">
        <v>7</v>
      </c>
      <c r="D225" s="246">
        <v>613105</v>
      </c>
      <c r="E225" s="242"/>
      <c r="F225" s="247"/>
      <c r="G225" s="246"/>
      <c r="H225" s="245"/>
      <c r="I225" s="245"/>
      <c r="J225" s="246"/>
      <c r="K225" s="138"/>
      <c r="L225" s="138"/>
      <c r="M225" s="138"/>
      <c r="N225" s="138"/>
      <c r="O225" s="138"/>
      <c r="P225" s="138"/>
      <c r="Q225" s="138"/>
      <c r="R225" s="138"/>
    </row>
    <row r="226" spans="1:18" s="134" customFormat="1" x14ac:dyDescent="0.25">
      <c r="A226" s="241">
        <v>43522</v>
      </c>
      <c r="B226" s="242">
        <v>19001564</v>
      </c>
      <c r="C226" s="106">
        <v>1</v>
      </c>
      <c r="D226" s="246">
        <v>79050</v>
      </c>
      <c r="E226" s="242"/>
      <c r="F226" s="247"/>
      <c r="G226" s="246"/>
      <c r="H226" s="245"/>
      <c r="I226" s="245"/>
      <c r="J226" s="246"/>
      <c r="K226" s="138"/>
      <c r="L226" s="138"/>
      <c r="M226" s="138"/>
      <c r="N226" s="138"/>
      <c r="O226" s="138"/>
      <c r="P226" s="138"/>
      <c r="Q226" s="138"/>
      <c r="R226" s="138"/>
    </row>
    <row r="227" spans="1:18" s="134" customFormat="1" x14ac:dyDescent="0.25">
      <c r="A227" s="241">
        <v>43522</v>
      </c>
      <c r="B227" s="242">
        <v>19001571</v>
      </c>
      <c r="C227" s="106">
        <v>3</v>
      </c>
      <c r="D227" s="246">
        <v>211990</v>
      </c>
      <c r="E227" s="242"/>
      <c r="F227" s="247"/>
      <c r="G227" s="246"/>
      <c r="H227" s="245"/>
      <c r="I227" s="245">
        <v>2510390</v>
      </c>
      <c r="J227" s="246" t="s">
        <v>17</v>
      </c>
      <c r="K227" s="138"/>
      <c r="L227" s="138"/>
      <c r="M227" s="138"/>
      <c r="N227" s="138"/>
      <c r="O227" s="138"/>
      <c r="P227" s="138"/>
      <c r="Q227" s="138"/>
      <c r="R227" s="138"/>
    </row>
    <row r="228" spans="1:18" s="134" customFormat="1" x14ac:dyDescent="0.25">
      <c r="A228" s="241">
        <v>43523</v>
      </c>
      <c r="B228" s="242">
        <v>19001590</v>
      </c>
      <c r="C228" s="106">
        <v>9</v>
      </c>
      <c r="D228" s="246">
        <v>788970</v>
      </c>
      <c r="E228" s="242" t="s">
        <v>270</v>
      </c>
      <c r="F228" s="247">
        <v>11</v>
      </c>
      <c r="G228" s="246">
        <v>1197395</v>
      </c>
      <c r="H228" s="245"/>
      <c r="I228" s="245"/>
      <c r="J228" s="246"/>
      <c r="K228" s="138"/>
      <c r="L228" s="138"/>
      <c r="M228" s="138"/>
      <c r="N228" s="138"/>
      <c r="O228" s="138"/>
      <c r="P228" s="138"/>
      <c r="Q228" s="138"/>
      <c r="R228" s="138"/>
    </row>
    <row r="229" spans="1:18" s="134" customFormat="1" x14ac:dyDescent="0.25">
      <c r="A229" s="241">
        <v>43523</v>
      </c>
      <c r="B229" s="242">
        <v>19001601</v>
      </c>
      <c r="C229" s="106">
        <v>8</v>
      </c>
      <c r="D229" s="246">
        <v>954975</v>
      </c>
      <c r="E229" s="242"/>
      <c r="F229" s="247"/>
      <c r="G229" s="246"/>
      <c r="H229" s="245"/>
      <c r="I229" s="245"/>
      <c r="J229" s="246"/>
      <c r="K229" s="138"/>
      <c r="L229" s="138"/>
      <c r="M229" s="138"/>
      <c r="N229" s="138"/>
      <c r="O229" s="138"/>
      <c r="P229" s="138"/>
      <c r="Q229" s="138"/>
      <c r="R229" s="138"/>
    </row>
    <row r="230" spans="1:18" s="134" customFormat="1" x14ac:dyDescent="0.25">
      <c r="A230" s="241">
        <v>43523</v>
      </c>
      <c r="B230" s="242">
        <v>19001616</v>
      </c>
      <c r="C230" s="106">
        <v>4</v>
      </c>
      <c r="D230" s="246">
        <v>340000</v>
      </c>
      <c r="E230" s="242"/>
      <c r="F230" s="247"/>
      <c r="G230" s="246"/>
      <c r="H230" s="245"/>
      <c r="I230" s="245"/>
      <c r="J230" s="246"/>
      <c r="K230" s="138"/>
      <c r="L230" s="138"/>
      <c r="M230" s="138"/>
      <c r="N230" s="138"/>
      <c r="O230" s="138"/>
      <c r="P230" s="138"/>
      <c r="Q230" s="138"/>
      <c r="R230" s="138"/>
    </row>
    <row r="231" spans="1:18" s="134" customFormat="1" x14ac:dyDescent="0.25">
      <c r="A231" s="241">
        <v>43523</v>
      </c>
      <c r="B231" s="242">
        <v>19001624</v>
      </c>
      <c r="C231" s="106">
        <v>1</v>
      </c>
      <c r="D231" s="246">
        <v>107270</v>
      </c>
      <c r="E231" s="242"/>
      <c r="F231" s="247"/>
      <c r="G231" s="246"/>
      <c r="H231" s="245"/>
      <c r="I231" s="245">
        <v>993820</v>
      </c>
      <c r="J231" s="246" t="s">
        <v>17</v>
      </c>
      <c r="K231" s="138"/>
      <c r="L231" s="138"/>
      <c r="M231" s="138"/>
      <c r="N231" s="138"/>
      <c r="O231" s="138"/>
      <c r="P231" s="138"/>
      <c r="Q231" s="138"/>
      <c r="R231" s="138"/>
    </row>
    <row r="232" spans="1:18" s="134" customFormat="1" x14ac:dyDescent="0.25">
      <c r="A232" s="241">
        <v>43524</v>
      </c>
      <c r="B232" s="242">
        <v>19001648</v>
      </c>
      <c r="C232" s="106">
        <v>15</v>
      </c>
      <c r="D232" s="246">
        <v>1638630</v>
      </c>
      <c r="E232" s="242" t="s">
        <v>273</v>
      </c>
      <c r="F232" s="247">
        <v>2</v>
      </c>
      <c r="G232" s="246">
        <v>242590</v>
      </c>
      <c r="H232" s="245"/>
      <c r="I232" s="245"/>
      <c r="J232" s="246"/>
      <c r="K232" s="138"/>
      <c r="L232" s="138"/>
      <c r="M232" s="138"/>
      <c r="N232" s="138"/>
      <c r="O232" s="138"/>
      <c r="P232" s="138"/>
      <c r="Q232" s="138"/>
      <c r="R232" s="138"/>
    </row>
    <row r="233" spans="1:18" s="134" customFormat="1" x14ac:dyDescent="0.25">
      <c r="A233" s="241">
        <v>43524</v>
      </c>
      <c r="B233" s="242">
        <v>19001653</v>
      </c>
      <c r="C233" s="106">
        <v>5</v>
      </c>
      <c r="D233" s="246">
        <v>578935</v>
      </c>
      <c r="E233" s="242"/>
      <c r="F233" s="247"/>
      <c r="G233" s="246"/>
      <c r="H233" s="245"/>
      <c r="I233" s="245"/>
      <c r="J233" s="246"/>
      <c r="K233" s="138"/>
      <c r="L233" s="138"/>
      <c r="M233" s="138"/>
      <c r="N233" s="138"/>
      <c r="O233" s="138"/>
      <c r="P233" s="138"/>
      <c r="Q233" s="138"/>
      <c r="R233" s="138"/>
    </row>
    <row r="234" spans="1:18" s="134" customFormat="1" x14ac:dyDescent="0.25">
      <c r="A234" s="241">
        <v>43524</v>
      </c>
      <c r="B234" s="242">
        <v>19001665</v>
      </c>
      <c r="C234" s="106">
        <v>5</v>
      </c>
      <c r="D234" s="246">
        <v>579955</v>
      </c>
      <c r="E234" s="242"/>
      <c r="F234" s="247"/>
      <c r="G234" s="246"/>
      <c r="H234" s="245"/>
      <c r="I234" s="245"/>
      <c r="J234" s="246"/>
      <c r="K234" s="138"/>
      <c r="L234" s="138"/>
      <c r="M234" s="138"/>
      <c r="N234" s="138"/>
      <c r="O234" s="138"/>
      <c r="P234" s="138"/>
      <c r="Q234" s="138"/>
      <c r="R234" s="138"/>
    </row>
    <row r="235" spans="1:18" s="134" customFormat="1" x14ac:dyDescent="0.25">
      <c r="A235" s="241">
        <v>43524</v>
      </c>
      <c r="B235" s="242">
        <v>19001685</v>
      </c>
      <c r="C235" s="106">
        <v>8</v>
      </c>
      <c r="D235" s="246">
        <v>833340</v>
      </c>
      <c r="E235" s="242"/>
      <c r="F235" s="247"/>
      <c r="G235" s="246"/>
      <c r="H235" s="245"/>
      <c r="I235" s="245"/>
      <c r="J235" s="246"/>
      <c r="K235" s="138"/>
      <c r="L235" s="138"/>
      <c r="M235" s="138"/>
      <c r="N235" s="138"/>
      <c r="O235" s="138"/>
      <c r="P235" s="138"/>
      <c r="Q235" s="138"/>
      <c r="R235" s="138"/>
    </row>
    <row r="236" spans="1:18" s="134" customFormat="1" x14ac:dyDescent="0.25">
      <c r="A236" s="241">
        <v>43524</v>
      </c>
      <c r="B236" s="242">
        <v>19001688</v>
      </c>
      <c r="C236" s="106">
        <v>3</v>
      </c>
      <c r="D236" s="246">
        <v>233750</v>
      </c>
      <c r="E236" s="242"/>
      <c r="F236" s="247"/>
      <c r="G236" s="246"/>
      <c r="H236" s="245"/>
      <c r="I236" s="245"/>
      <c r="J236" s="246"/>
      <c r="K236" s="138"/>
      <c r="L236" s="138"/>
      <c r="M236" s="138"/>
      <c r="N236" s="138"/>
      <c r="O236" s="138"/>
      <c r="P236" s="138"/>
      <c r="Q236" s="138"/>
      <c r="R236" s="138"/>
    </row>
    <row r="237" spans="1:18" s="134" customFormat="1" x14ac:dyDescent="0.25">
      <c r="A237" s="241">
        <v>43524</v>
      </c>
      <c r="B237" s="242">
        <v>19001694</v>
      </c>
      <c r="C237" s="106">
        <v>1</v>
      </c>
      <c r="D237" s="246">
        <v>101065</v>
      </c>
      <c r="E237" s="242"/>
      <c r="F237" s="247"/>
      <c r="G237" s="246"/>
      <c r="H237" s="245"/>
      <c r="I237" s="245"/>
      <c r="J237" s="246"/>
      <c r="K237" s="138"/>
      <c r="L237" s="138"/>
      <c r="M237" s="138"/>
      <c r="N237" s="138"/>
      <c r="O237" s="138"/>
      <c r="P237" s="138"/>
      <c r="Q237" s="138"/>
      <c r="R237" s="138"/>
    </row>
    <row r="238" spans="1:18" s="134" customFormat="1" x14ac:dyDescent="0.25">
      <c r="A238" s="241">
        <v>43524</v>
      </c>
      <c r="B238" s="242">
        <v>19001711</v>
      </c>
      <c r="C238" s="106">
        <v>1</v>
      </c>
      <c r="D238" s="246">
        <v>147985</v>
      </c>
      <c r="E238" s="242"/>
      <c r="F238" s="247"/>
      <c r="G238" s="246"/>
      <c r="H238" s="245"/>
      <c r="I238" s="245">
        <v>3871070</v>
      </c>
      <c r="J238" s="246" t="s">
        <v>17</v>
      </c>
      <c r="K238" s="138"/>
      <c r="L238" s="138"/>
      <c r="M238" s="138"/>
      <c r="N238" s="138"/>
      <c r="O238" s="138"/>
      <c r="P238" s="138"/>
      <c r="Q238" s="138"/>
      <c r="R238" s="138"/>
    </row>
    <row r="239" spans="1:18" s="134" customFormat="1" x14ac:dyDescent="0.25">
      <c r="A239" s="241">
        <v>43525</v>
      </c>
      <c r="B239" s="242">
        <v>19001725</v>
      </c>
      <c r="C239" s="106">
        <v>13</v>
      </c>
      <c r="D239" s="246">
        <v>1398165</v>
      </c>
      <c r="E239" s="242" t="s">
        <v>275</v>
      </c>
      <c r="F239" s="247">
        <v>1</v>
      </c>
      <c r="G239" s="246">
        <v>114070</v>
      </c>
      <c r="H239" s="245"/>
      <c r="I239" s="245"/>
      <c r="J239" s="246"/>
      <c r="K239" s="138"/>
      <c r="L239" s="138"/>
      <c r="M239" s="138"/>
      <c r="N239" s="138"/>
      <c r="O239" s="138"/>
      <c r="P239" s="138"/>
      <c r="Q239" s="138"/>
      <c r="R239" s="138"/>
    </row>
    <row r="240" spans="1:18" s="134" customFormat="1" x14ac:dyDescent="0.25">
      <c r="A240" s="241">
        <v>43525</v>
      </c>
      <c r="B240" s="242">
        <v>19001736</v>
      </c>
      <c r="C240" s="106">
        <v>17</v>
      </c>
      <c r="D240" s="246">
        <v>1895245</v>
      </c>
      <c r="E240" s="242"/>
      <c r="F240" s="247"/>
      <c r="G240" s="246"/>
      <c r="H240" s="245"/>
      <c r="I240" s="245"/>
      <c r="J240" s="246"/>
      <c r="K240" s="138"/>
      <c r="L240" s="138"/>
      <c r="M240" s="138"/>
      <c r="N240" s="138"/>
      <c r="O240" s="138"/>
      <c r="P240" s="138"/>
      <c r="Q240" s="138"/>
      <c r="R240" s="138"/>
    </row>
    <row r="241" spans="1:18" s="134" customFormat="1" x14ac:dyDescent="0.25">
      <c r="A241" s="241">
        <v>43525</v>
      </c>
      <c r="B241" s="242">
        <v>19001741</v>
      </c>
      <c r="C241" s="106">
        <v>2</v>
      </c>
      <c r="D241" s="246">
        <v>291465</v>
      </c>
      <c r="E241" s="242"/>
      <c r="F241" s="247"/>
      <c r="G241" s="246"/>
      <c r="H241" s="245"/>
      <c r="I241" s="245">
        <v>3470805</v>
      </c>
      <c r="J241" s="246" t="s">
        <v>17</v>
      </c>
      <c r="K241" s="138"/>
      <c r="L241" s="138"/>
      <c r="M241" s="138"/>
      <c r="N241" s="138"/>
      <c r="O241" s="138"/>
      <c r="P241" s="138"/>
      <c r="Q241" s="138"/>
      <c r="R241" s="138"/>
    </row>
    <row r="242" spans="1:18" s="134" customFormat="1" x14ac:dyDescent="0.25">
      <c r="A242" s="241">
        <v>43526</v>
      </c>
      <c r="B242" s="242">
        <v>19001787</v>
      </c>
      <c r="C242" s="106">
        <v>22</v>
      </c>
      <c r="D242" s="246">
        <v>2359600</v>
      </c>
      <c r="E242" s="242" t="s">
        <v>279</v>
      </c>
      <c r="F242" s="247">
        <v>5</v>
      </c>
      <c r="G242" s="246">
        <v>536435</v>
      </c>
      <c r="H242" s="245"/>
      <c r="I242" s="245"/>
      <c r="J242" s="246"/>
      <c r="K242" s="138"/>
      <c r="L242" s="138"/>
      <c r="M242" s="138"/>
      <c r="N242" s="138"/>
      <c r="O242" s="138"/>
      <c r="P242" s="138"/>
      <c r="Q242" s="138"/>
      <c r="R242" s="138"/>
    </row>
    <row r="243" spans="1:18" s="134" customFormat="1" x14ac:dyDescent="0.25">
      <c r="A243" s="241">
        <v>43526</v>
      </c>
      <c r="B243" s="242">
        <v>19001802</v>
      </c>
      <c r="C243" s="106">
        <v>10</v>
      </c>
      <c r="D243" s="246">
        <v>924205</v>
      </c>
      <c r="E243" s="242"/>
      <c r="F243" s="247"/>
      <c r="G243" s="246"/>
      <c r="H243" s="245"/>
      <c r="I243" s="245"/>
      <c r="J243" s="246"/>
      <c r="K243" s="138"/>
      <c r="L243" s="138"/>
      <c r="M243" s="138"/>
      <c r="N243" s="138"/>
      <c r="O243" s="138"/>
      <c r="P243" s="138"/>
      <c r="Q243" s="138"/>
      <c r="R243" s="138"/>
    </row>
    <row r="244" spans="1:18" s="134" customFormat="1" x14ac:dyDescent="0.25">
      <c r="A244" s="241">
        <v>43526</v>
      </c>
      <c r="B244" s="242">
        <v>19001821</v>
      </c>
      <c r="C244" s="106">
        <v>5</v>
      </c>
      <c r="D244" s="246">
        <v>560660</v>
      </c>
      <c r="E244" s="242"/>
      <c r="F244" s="247"/>
      <c r="G244" s="246"/>
      <c r="H244" s="245"/>
      <c r="I244" s="245">
        <v>3308030</v>
      </c>
      <c r="J244" s="246" t="s">
        <v>17</v>
      </c>
      <c r="K244" s="138"/>
      <c r="L244" s="138"/>
      <c r="M244" s="138"/>
      <c r="N244" s="138"/>
      <c r="O244" s="138"/>
      <c r="P244" s="138"/>
      <c r="Q244" s="138"/>
      <c r="R244" s="138"/>
    </row>
    <row r="245" spans="1:18" s="134" customFormat="1" x14ac:dyDescent="0.25">
      <c r="A245" s="241">
        <v>43528</v>
      </c>
      <c r="B245" s="242">
        <v>19001941</v>
      </c>
      <c r="C245" s="106">
        <v>32</v>
      </c>
      <c r="D245" s="246">
        <v>3572805</v>
      </c>
      <c r="E245" s="242" t="s">
        <v>280</v>
      </c>
      <c r="F245" s="247">
        <v>6</v>
      </c>
      <c r="G245" s="246">
        <v>784295</v>
      </c>
      <c r="H245" s="245"/>
      <c r="I245" s="245"/>
      <c r="J245" s="246"/>
      <c r="K245" s="138"/>
      <c r="L245" s="138"/>
      <c r="M245" s="138"/>
      <c r="N245" s="138"/>
      <c r="O245" s="138"/>
      <c r="P245" s="138"/>
      <c r="Q245" s="138"/>
      <c r="R245" s="138"/>
    </row>
    <row r="246" spans="1:18" s="134" customFormat="1" x14ac:dyDescent="0.25">
      <c r="A246" s="241">
        <v>43528</v>
      </c>
      <c r="B246" s="242">
        <v>19001946</v>
      </c>
      <c r="C246" s="106">
        <v>5</v>
      </c>
      <c r="D246" s="246">
        <v>562615</v>
      </c>
      <c r="E246" s="242"/>
      <c r="F246" s="247"/>
      <c r="G246" s="246"/>
      <c r="H246" s="245"/>
      <c r="I246" s="245"/>
      <c r="J246" s="246"/>
      <c r="K246" s="138"/>
      <c r="L246" s="138"/>
      <c r="M246" s="138"/>
      <c r="N246" s="138"/>
      <c r="O246" s="138"/>
      <c r="P246" s="138"/>
      <c r="Q246" s="138"/>
      <c r="R246" s="138"/>
    </row>
    <row r="247" spans="1:18" s="134" customFormat="1" x14ac:dyDescent="0.25">
      <c r="A247" s="241">
        <v>43528</v>
      </c>
      <c r="B247" s="242">
        <v>19001968</v>
      </c>
      <c r="C247" s="106">
        <v>9</v>
      </c>
      <c r="D247" s="246">
        <v>1027140</v>
      </c>
      <c r="E247" s="242"/>
      <c r="F247" s="247"/>
      <c r="G247" s="246"/>
      <c r="H247" s="245"/>
      <c r="I247" s="245"/>
      <c r="J247" s="246"/>
      <c r="K247" s="138"/>
      <c r="L247" s="138"/>
      <c r="M247" s="138"/>
      <c r="N247" s="138"/>
      <c r="O247" s="138"/>
      <c r="P247" s="138"/>
      <c r="Q247" s="138"/>
      <c r="R247" s="138"/>
    </row>
    <row r="248" spans="1:18" s="134" customFormat="1" x14ac:dyDescent="0.25">
      <c r="A248" s="241">
        <v>43528</v>
      </c>
      <c r="B248" s="242">
        <v>19002005</v>
      </c>
      <c r="C248" s="106">
        <v>6</v>
      </c>
      <c r="D248" s="246">
        <v>566695</v>
      </c>
      <c r="E248" s="242"/>
      <c r="F248" s="247"/>
      <c r="G248" s="246"/>
      <c r="H248" s="245"/>
      <c r="I248" s="245"/>
      <c r="J248" s="246"/>
      <c r="K248" s="138"/>
      <c r="L248" s="138"/>
      <c r="M248" s="138"/>
      <c r="N248" s="138"/>
      <c r="O248" s="138"/>
      <c r="P248" s="138"/>
      <c r="Q248" s="138"/>
      <c r="R248" s="138"/>
    </row>
    <row r="249" spans="1:18" s="134" customFormat="1" x14ac:dyDescent="0.25">
      <c r="A249" s="241">
        <v>43528</v>
      </c>
      <c r="B249" s="242">
        <v>19001982</v>
      </c>
      <c r="C249" s="106">
        <v>6</v>
      </c>
      <c r="D249" s="246">
        <v>566695</v>
      </c>
      <c r="E249" s="242"/>
      <c r="F249" s="247"/>
      <c r="G249" s="246"/>
      <c r="H249" s="245"/>
      <c r="I249" s="245">
        <v>5511655</v>
      </c>
      <c r="J249" s="246" t="s">
        <v>17</v>
      </c>
      <c r="K249" s="138"/>
      <c r="L249" s="138"/>
      <c r="M249" s="138"/>
      <c r="N249" s="138"/>
      <c r="O249" s="138"/>
      <c r="P249" s="138"/>
      <c r="Q249" s="138"/>
      <c r="R249" s="138"/>
    </row>
    <row r="250" spans="1:18" s="134" customFormat="1" x14ac:dyDescent="0.25">
      <c r="A250" s="241">
        <v>43529</v>
      </c>
      <c r="B250" s="242">
        <v>19002026</v>
      </c>
      <c r="C250" s="106">
        <v>18</v>
      </c>
      <c r="D250" s="246">
        <v>2200055</v>
      </c>
      <c r="E250" s="242" t="s">
        <v>286</v>
      </c>
      <c r="F250" s="247">
        <v>16</v>
      </c>
      <c r="G250" s="246">
        <v>1760040</v>
      </c>
      <c r="H250" s="245"/>
      <c r="I250" s="245"/>
      <c r="J250" s="246"/>
      <c r="K250" s="138"/>
      <c r="L250" s="138"/>
      <c r="M250" s="138"/>
      <c r="N250" s="138"/>
      <c r="O250" s="138"/>
      <c r="P250" s="138"/>
      <c r="Q250" s="138"/>
      <c r="R250" s="138"/>
    </row>
    <row r="251" spans="1:18" s="134" customFormat="1" x14ac:dyDescent="0.25">
      <c r="A251" s="241">
        <v>43529</v>
      </c>
      <c r="B251" s="242">
        <v>19002031</v>
      </c>
      <c r="C251" s="106">
        <v>1</v>
      </c>
      <c r="D251" s="246">
        <v>48620</v>
      </c>
      <c r="E251" s="242"/>
      <c r="F251" s="247"/>
      <c r="G251" s="246"/>
      <c r="H251" s="245"/>
      <c r="I251" s="245"/>
      <c r="J251" s="246"/>
      <c r="K251" s="138"/>
      <c r="L251" s="138"/>
      <c r="M251" s="138"/>
      <c r="N251" s="138"/>
      <c r="O251" s="138"/>
      <c r="P251" s="138"/>
      <c r="Q251" s="138"/>
      <c r="R251" s="138"/>
    </row>
    <row r="252" spans="1:18" s="134" customFormat="1" x14ac:dyDescent="0.25">
      <c r="A252" s="241">
        <v>43529</v>
      </c>
      <c r="B252" s="242">
        <v>19002050</v>
      </c>
      <c r="C252" s="106">
        <v>7</v>
      </c>
      <c r="D252" s="246">
        <v>881195</v>
      </c>
      <c r="E252" s="242"/>
      <c r="F252" s="247"/>
      <c r="G252" s="246"/>
      <c r="H252" s="245"/>
      <c r="I252" s="245">
        <v>1369830</v>
      </c>
      <c r="J252" s="246" t="s">
        <v>17</v>
      </c>
      <c r="K252" s="138"/>
      <c r="L252" s="138"/>
      <c r="M252" s="138"/>
      <c r="N252" s="138"/>
      <c r="O252" s="138"/>
      <c r="P252" s="138"/>
      <c r="Q252" s="138"/>
      <c r="R252" s="138"/>
    </row>
    <row r="253" spans="1:18" s="134" customFormat="1" x14ac:dyDescent="0.25">
      <c r="A253" s="241">
        <v>43530</v>
      </c>
      <c r="B253" s="242">
        <v>19002086</v>
      </c>
      <c r="C253" s="106">
        <v>16</v>
      </c>
      <c r="D253" s="246">
        <v>1518100</v>
      </c>
      <c r="E253" s="242" t="s">
        <v>288</v>
      </c>
      <c r="F253" s="247">
        <v>6</v>
      </c>
      <c r="G253" s="246">
        <v>700058</v>
      </c>
      <c r="H253" s="245"/>
      <c r="I253" s="245"/>
      <c r="J253" s="246"/>
      <c r="K253" s="138"/>
      <c r="L253" s="138"/>
      <c r="M253" s="138"/>
      <c r="N253" s="138"/>
      <c r="O253" s="138"/>
      <c r="P253" s="138"/>
      <c r="Q253" s="138"/>
      <c r="R253" s="138"/>
    </row>
    <row r="254" spans="1:18" s="134" customFormat="1" x14ac:dyDescent="0.25">
      <c r="A254" s="241">
        <v>43530</v>
      </c>
      <c r="B254" s="242">
        <v>19002089</v>
      </c>
      <c r="C254" s="106">
        <v>5</v>
      </c>
      <c r="D254" s="246">
        <v>652885</v>
      </c>
      <c r="E254" s="242"/>
      <c r="F254" s="247"/>
      <c r="G254" s="246"/>
      <c r="H254" s="245"/>
      <c r="I254" s="245"/>
      <c r="J254" s="246"/>
      <c r="K254" s="138"/>
      <c r="L254" s="138"/>
      <c r="M254" s="138"/>
      <c r="N254" s="138"/>
      <c r="O254" s="138"/>
      <c r="P254" s="138"/>
      <c r="Q254" s="138"/>
      <c r="R254" s="138"/>
    </row>
    <row r="255" spans="1:18" s="134" customFormat="1" x14ac:dyDescent="0.25">
      <c r="A255" s="241">
        <v>43530</v>
      </c>
      <c r="B255" s="242">
        <v>19002102</v>
      </c>
      <c r="C255" s="106">
        <v>10</v>
      </c>
      <c r="D255" s="246">
        <v>952935</v>
      </c>
      <c r="E255" s="242"/>
      <c r="F255" s="247"/>
      <c r="G255" s="246"/>
      <c r="H255" s="245"/>
      <c r="I255" s="245"/>
      <c r="J255" s="246"/>
      <c r="K255" s="138"/>
      <c r="L255" s="138"/>
      <c r="M255" s="138"/>
      <c r="N255" s="138"/>
      <c r="O255" s="138"/>
      <c r="P255" s="138"/>
      <c r="Q255" s="138"/>
      <c r="R255" s="138"/>
    </row>
    <row r="256" spans="1:18" s="134" customFormat="1" x14ac:dyDescent="0.25">
      <c r="A256" s="241">
        <v>43530</v>
      </c>
      <c r="B256" s="242">
        <v>19002110</v>
      </c>
      <c r="C256" s="106">
        <v>4</v>
      </c>
      <c r="D256" s="246">
        <v>435285</v>
      </c>
      <c r="E256" s="242"/>
      <c r="F256" s="247"/>
      <c r="G256" s="246"/>
      <c r="H256" s="245"/>
      <c r="I256" s="245"/>
      <c r="J256" s="246"/>
      <c r="K256" s="138"/>
      <c r="L256" s="138"/>
      <c r="M256" s="138"/>
      <c r="N256" s="138"/>
      <c r="O256" s="138"/>
      <c r="P256" s="138"/>
      <c r="Q256" s="138"/>
      <c r="R256" s="138"/>
    </row>
    <row r="257" spans="1:18" s="134" customFormat="1" x14ac:dyDescent="0.25">
      <c r="A257" s="241">
        <v>43530</v>
      </c>
      <c r="B257" s="242">
        <v>19002111</v>
      </c>
      <c r="C257" s="106">
        <v>1</v>
      </c>
      <c r="D257" s="246">
        <v>78540</v>
      </c>
      <c r="E257" s="242"/>
      <c r="F257" s="247"/>
      <c r="G257" s="246"/>
      <c r="H257" s="245"/>
      <c r="I257" s="245">
        <v>2937687</v>
      </c>
      <c r="J257" s="246" t="s">
        <v>17</v>
      </c>
      <c r="K257" s="138"/>
      <c r="L257" s="138"/>
      <c r="M257" s="138"/>
      <c r="N257" s="138"/>
      <c r="O257" s="138"/>
      <c r="P257" s="138"/>
      <c r="Q257" s="138"/>
      <c r="R257" s="138"/>
    </row>
    <row r="258" spans="1:18" s="134" customFormat="1" x14ac:dyDescent="0.25">
      <c r="A258" s="241">
        <v>43531</v>
      </c>
      <c r="B258" s="242">
        <v>19002138</v>
      </c>
      <c r="C258" s="106">
        <v>15</v>
      </c>
      <c r="D258" s="246">
        <v>1754230</v>
      </c>
      <c r="E258" s="242" t="s">
        <v>294</v>
      </c>
      <c r="F258" s="247">
        <v>4</v>
      </c>
      <c r="G258" s="246">
        <v>425595</v>
      </c>
      <c r="H258" s="245"/>
      <c r="I258" s="245"/>
      <c r="J258" s="246"/>
      <c r="K258" s="138"/>
      <c r="L258" s="138"/>
      <c r="M258" s="138"/>
      <c r="N258" s="138"/>
      <c r="O258" s="138"/>
      <c r="P258" s="138"/>
      <c r="Q258" s="138"/>
      <c r="R258" s="138"/>
    </row>
    <row r="259" spans="1:18" s="134" customFormat="1" x14ac:dyDescent="0.25">
      <c r="A259" s="241">
        <v>43531</v>
      </c>
      <c r="B259" s="242">
        <v>19002148</v>
      </c>
      <c r="C259" s="106">
        <v>4</v>
      </c>
      <c r="D259" s="246">
        <v>507195</v>
      </c>
      <c r="E259" s="242"/>
      <c r="F259" s="247"/>
      <c r="G259" s="246"/>
      <c r="H259" s="245"/>
      <c r="I259" s="245"/>
      <c r="J259" s="246"/>
      <c r="K259" s="138"/>
      <c r="L259" s="138"/>
      <c r="M259" s="138"/>
      <c r="N259" s="138"/>
      <c r="O259" s="138"/>
      <c r="P259" s="138"/>
      <c r="Q259" s="138"/>
      <c r="R259" s="138"/>
    </row>
    <row r="260" spans="1:18" s="134" customFormat="1" x14ac:dyDescent="0.25">
      <c r="A260" s="241">
        <v>43531</v>
      </c>
      <c r="B260" s="242">
        <v>19002174</v>
      </c>
      <c r="C260" s="106">
        <v>3</v>
      </c>
      <c r="D260" s="246">
        <v>334475</v>
      </c>
      <c r="E260" s="242"/>
      <c r="F260" s="247"/>
      <c r="G260" s="246"/>
      <c r="H260" s="245"/>
      <c r="I260" s="245">
        <v>2170305</v>
      </c>
      <c r="J260" s="246" t="s">
        <v>17</v>
      </c>
      <c r="K260" s="138"/>
      <c r="L260" s="138"/>
      <c r="M260" s="138"/>
      <c r="N260" s="138"/>
      <c r="O260" s="138"/>
      <c r="P260" s="138"/>
      <c r="Q260" s="138"/>
      <c r="R260" s="138"/>
    </row>
    <row r="261" spans="1:18" s="134" customFormat="1" x14ac:dyDescent="0.25">
      <c r="A261" s="241">
        <v>43532</v>
      </c>
      <c r="B261" s="242">
        <v>19002204</v>
      </c>
      <c r="C261" s="106">
        <v>11</v>
      </c>
      <c r="D261" s="246">
        <v>1073210</v>
      </c>
      <c r="E261" s="242" t="s">
        <v>295</v>
      </c>
      <c r="F261" s="247">
        <v>1</v>
      </c>
      <c r="G261" s="246">
        <v>106080</v>
      </c>
      <c r="H261" s="245"/>
      <c r="I261" s="245"/>
      <c r="J261" s="246"/>
      <c r="K261" s="138"/>
      <c r="L261" s="138"/>
      <c r="M261" s="138"/>
      <c r="N261" s="138"/>
      <c r="O261" s="138"/>
      <c r="P261" s="138"/>
      <c r="Q261" s="138"/>
      <c r="R261" s="138"/>
    </row>
    <row r="262" spans="1:18" s="134" customFormat="1" x14ac:dyDescent="0.25">
      <c r="A262" s="241">
        <v>43532</v>
      </c>
      <c r="B262" s="242">
        <v>19002209</v>
      </c>
      <c r="C262" s="106">
        <v>4</v>
      </c>
      <c r="D262" s="246">
        <v>443870</v>
      </c>
      <c r="E262" s="242"/>
      <c r="F262" s="247"/>
      <c r="G262" s="246"/>
      <c r="H262" s="245"/>
      <c r="I262" s="245"/>
      <c r="J262" s="246"/>
      <c r="K262" s="138"/>
      <c r="L262" s="138"/>
      <c r="M262" s="138"/>
      <c r="N262" s="138"/>
      <c r="O262" s="138"/>
      <c r="P262" s="138"/>
      <c r="Q262" s="138"/>
      <c r="R262" s="138"/>
    </row>
    <row r="263" spans="1:18" s="134" customFormat="1" x14ac:dyDescent="0.25">
      <c r="A263" s="241">
        <v>43532</v>
      </c>
      <c r="B263" s="242">
        <v>19002216</v>
      </c>
      <c r="C263" s="106">
        <v>4</v>
      </c>
      <c r="D263" s="246">
        <v>388790</v>
      </c>
      <c r="E263" s="242"/>
      <c r="F263" s="247"/>
      <c r="G263" s="246"/>
      <c r="H263" s="245"/>
      <c r="I263" s="245"/>
      <c r="J263" s="246"/>
      <c r="K263" s="138"/>
      <c r="L263" s="138"/>
      <c r="M263" s="138"/>
      <c r="N263" s="138"/>
      <c r="O263" s="138"/>
      <c r="P263" s="138"/>
      <c r="Q263" s="138"/>
      <c r="R263" s="138"/>
    </row>
    <row r="264" spans="1:18" s="134" customFormat="1" x14ac:dyDescent="0.25">
      <c r="A264" s="241">
        <v>43532</v>
      </c>
      <c r="B264" s="242">
        <v>19002226</v>
      </c>
      <c r="C264" s="106">
        <v>2</v>
      </c>
      <c r="D264" s="246">
        <v>217940</v>
      </c>
      <c r="E264" s="242"/>
      <c r="F264" s="247"/>
      <c r="G264" s="246"/>
      <c r="H264" s="245"/>
      <c r="I264" s="245"/>
      <c r="J264" s="246"/>
      <c r="K264" s="138"/>
      <c r="L264" s="138"/>
      <c r="M264" s="138"/>
      <c r="N264" s="138"/>
      <c r="O264" s="138"/>
      <c r="P264" s="138"/>
      <c r="Q264" s="138"/>
      <c r="R264" s="138"/>
    </row>
    <row r="265" spans="1:18" s="134" customFormat="1" x14ac:dyDescent="0.25">
      <c r="A265" s="241">
        <v>43532</v>
      </c>
      <c r="B265" s="242">
        <v>19002238</v>
      </c>
      <c r="C265" s="106">
        <v>2</v>
      </c>
      <c r="D265" s="246">
        <v>127925</v>
      </c>
      <c r="E265" s="242"/>
      <c r="F265" s="247"/>
      <c r="G265" s="246"/>
      <c r="H265" s="245"/>
      <c r="I265" s="245">
        <v>2145655</v>
      </c>
      <c r="J265" s="246" t="s">
        <v>17</v>
      </c>
      <c r="K265" s="138"/>
      <c r="L265" s="138"/>
      <c r="M265" s="138"/>
      <c r="N265" s="138"/>
      <c r="O265" s="138"/>
      <c r="P265" s="138"/>
      <c r="Q265" s="138"/>
      <c r="R265" s="138"/>
    </row>
    <row r="266" spans="1:18" s="134" customFormat="1" x14ac:dyDescent="0.25">
      <c r="A266" s="241">
        <v>43533</v>
      </c>
      <c r="B266" s="242">
        <v>19002282</v>
      </c>
      <c r="C266" s="106">
        <v>10</v>
      </c>
      <c r="D266" s="246">
        <v>1040825</v>
      </c>
      <c r="E266" s="242" t="s">
        <v>299</v>
      </c>
      <c r="F266" s="247">
        <v>5</v>
      </c>
      <c r="G266" s="246">
        <v>514250</v>
      </c>
      <c r="H266" s="245"/>
      <c r="I266" s="245"/>
      <c r="J266" s="246"/>
      <c r="K266" s="138"/>
      <c r="L266" s="138"/>
      <c r="M266" s="138"/>
      <c r="N266" s="138"/>
      <c r="O266" s="138"/>
      <c r="P266" s="138"/>
      <c r="Q266" s="138"/>
      <c r="R266" s="138"/>
    </row>
    <row r="267" spans="1:18" s="134" customFormat="1" x14ac:dyDescent="0.25">
      <c r="A267" s="241">
        <v>43533</v>
      </c>
      <c r="B267" s="242">
        <v>19002289</v>
      </c>
      <c r="C267" s="106">
        <v>3</v>
      </c>
      <c r="D267" s="246">
        <v>307700</v>
      </c>
      <c r="E267" s="242"/>
      <c r="F267" s="247"/>
      <c r="G267" s="246"/>
      <c r="H267" s="245"/>
      <c r="I267" s="245"/>
      <c r="J267" s="246"/>
      <c r="K267" s="138"/>
      <c r="L267" s="138"/>
      <c r="M267" s="138"/>
      <c r="N267" s="138"/>
      <c r="O267" s="138"/>
      <c r="P267" s="138"/>
      <c r="Q267" s="138"/>
      <c r="R267" s="138"/>
    </row>
    <row r="268" spans="1:18" s="134" customFormat="1" x14ac:dyDescent="0.25">
      <c r="A268" s="241">
        <v>43533</v>
      </c>
      <c r="B268" s="242">
        <v>19002305</v>
      </c>
      <c r="C268" s="106">
        <v>1</v>
      </c>
      <c r="D268" s="246">
        <v>119000</v>
      </c>
      <c r="E268" s="242"/>
      <c r="F268" s="247"/>
      <c r="G268" s="246"/>
      <c r="H268" s="245"/>
      <c r="I268" s="245"/>
      <c r="J268" s="246"/>
      <c r="K268" s="138"/>
      <c r="L268" s="138"/>
      <c r="M268" s="138"/>
      <c r="N268" s="138"/>
      <c r="O268" s="138"/>
      <c r="P268" s="138"/>
      <c r="Q268" s="138"/>
      <c r="R268" s="138"/>
    </row>
    <row r="269" spans="1:18" s="134" customFormat="1" x14ac:dyDescent="0.25">
      <c r="A269" s="241">
        <v>43533</v>
      </c>
      <c r="B269" s="242">
        <v>19002306</v>
      </c>
      <c r="C269" s="106">
        <v>1</v>
      </c>
      <c r="D269" s="246">
        <v>101065</v>
      </c>
      <c r="E269" s="242"/>
      <c r="F269" s="247"/>
      <c r="G269" s="246"/>
      <c r="H269" s="245"/>
      <c r="I269" s="245">
        <v>953275</v>
      </c>
      <c r="J269" s="246" t="s">
        <v>17</v>
      </c>
      <c r="K269" s="138"/>
      <c r="L269" s="138"/>
      <c r="M269" s="138"/>
      <c r="N269" s="138"/>
      <c r="O269" s="138"/>
      <c r="P269" s="138"/>
      <c r="Q269" s="138"/>
      <c r="R269" s="138"/>
    </row>
    <row r="270" spans="1:18" s="134" customFormat="1" x14ac:dyDescent="0.25">
      <c r="A270" s="241">
        <v>43535</v>
      </c>
      <c r="B270" s="242">
        <v>19002399</v>
      </c>
      <c r="C270" s="106">
        <v>27</v>
      </c>
      <c r="D270" s="246">
        <v>3043085</v>
      </c>
      <c r="E270" s="242" t="s">
        <v>300</v>
      </c>
      <c r="F270" s="247">
        <v>5</v>
      </c>
      <c r="G270" s="246">
        <v>507195</v>
      </c>
      <c r="H270" s="245"/>
      <c r="I270" s="245"/>
      <c r="J270" s="246"/>
      <c r="K270" s="138"/>
      <c r="L270" s="138"/>
      <c r="M270" s="138"/>
      <c r="N270" s="138"/>
      <c r="O270" s="138"/>
      <c r="P270" s="138"/>
      <c r="Q270" s="138"/>
      <c r="R270" s="138"/>
    </row>
    <row r="271" spans="1:18" s="134" customFormat="1" x14ac:dyDescent="0.25">
      <c r="A271" s="241">
        <v>43535</v>
      </c>
      <c r="B271" s="242">
        <v>19002402</v>
      </c>
      <c r="C271" s="106">
        <v>7</v>
      </c>
      <c r="D271" s="246">
        <v>735250</v>
      </c>
      <c r="E271" s="242"/>
      <c r="F271" s="247"/>
      <c r="G271" s="246"/>
      <c r="H271" s="245"/>
      <c r="I271" s="245"/>
      <c r="J271" s="246"/>
      <c r="K271" s="138"/>
      <c r="L271" s="138"/>
      <c r="M271" s="138"/>
      <c r="N271" s="138"/>
      <c r="O271" s="138"/>
      <c r="P271" s="138"/>
      <c r="Q271" s="138"/>
      <c r="R271" s="138"/>
    </row>
    <row r="272" spans="1:18" s="134" customFormat="1" x14ac:dyDescent="0.25">
      <c r="A272" s="241">
        <v>43535</v>
      </c>
      <c r="B272" s="242">
        <v>19002407</v>
      </c>
      <c r="C272" s="106">
        <v>5</v>
      </c>
      <c r="D272" s="246">
        <v>451265</v>
      </c>
      <c r="E272" s="242"/>
      <c r="F272" s="247"/>
      <c r="G272" s="246"/>
      <c r="H272" s="245"/>
      <c r="I272" s="245"/>
      <c r="J272" s="246"/>
      <c r="K272" s="138"/>
      <c r="L272" s="138"/>
      <c r="M272" s="138"/>
      <c r="N272" s="138"/>
      <c r="O272" s="138"/>
      <c r="P272" s="138"/>
      <c r="Q272" s="138"/>
      <c r="R272" s="138"/>
    </row>
    <row r="273" spans="1:18" s="134" customFormat="1" x14ac:dyDescent="0.25">
      <c r="A273" s="241">
        <v>43535</v>
      </c>
      <c r="B273" s="242">
        <v>19002419</v>
      </c>
      <c r="C273" s="106">
        <v>12</v>
      </c>
      <c r="D273" s="246">
        <v>1057400</v>
      </c>
      <c r="E273" s="242"/>
      <c r="F273" s="247"/>
      <c r="G273" s="246"/>
      <c r="H273" s="245"/>
      <c r="I273" s="245"/>
      <c r="J273" s="246"/>
      <c r="K273" s="138"/>
      <c r="L273" s="138"/>
      <c r="M273" s="138"/>
      <c r="N273" s="138"/>
      <c r="O273" s="138"/>
      <c r="P273" s="138"/>
      <c r="Q273" s="138"/>
      <c r="R273" s="138"/>
    </row>
    <row r="274" spans="1:18" s="134" customFormat="1" x14ac:dyDescent="0.25">
      <c r="A274" s="241">
        <v>43535</v>
      </c>
      <c r="B274" s="242">
        <v>19002427</v>
      </c>
      <c r="C274" s="106">
        <v>2</v>
      </c>
      <c r="D274" s="246">
        <v>274295</v>
      </c>
      <c r="E274" s="242"/>
      <c r="F274" s="247"/>
      <c r="G274" s="246"/>
      <c r="H274" s="245"/>
      <c r="I274" s="245"/>
      <c r="J274" s="246"/>
      <c r="K274" s="138"/>
      <c r="L274" s="138"/>
      <c r="M274" s="138"/>
      <c r="N274" s="138"/>
      <c r="O274" s="138"/>
      <c r="P274" s="138"/>
      <c r="Q274" s="138"/>
      <c r="R274" s="138"/>
    </row>
    <row r="275" spans="1:18" s="134" customFormat="1" x14ac:dyDescent="0.25">
      <c r="A275" s="241">
        <v>43535</v>
      </c>
      <c r="B275" s="242">
        <v>19002444</v>
      </c>
      <c r="C275" s="106">
        <v>1</v>
      </c>
      <c r="D275" s="246">
        <v>60605</v>
      </c>
      <c r="E275" s="242"/>
      <c r="F275" s="247"/>
      <c r="G275" s="246"/>
      <c r="H275" s="245"/>
      <c r="I275" s="245">
        <v>5215770</v>
      </c>
      <c r="J275" s="246" t="s">
        <v>17</v>
      </c>
      <c r="K275" s="138"/>
      <c r="L275" s="138"/>
      <c r="M275" s="138"/>
      <c r="N275" s="138"/>
      <c r="O275" s="138"/>
      <c r="P275" s="138"/>
      <c r="Q275" s="138"/>
      <c r="R275" s="138"/>
    </row>
    <row r="276" spans="1:18" s="134" customFormat="1" x14ac:dyDescent="0.25">
      <c r="A276" s="241">
        <v>43536</v>
      </c>
      <c r="B276" s="242">
        <v>19002461</v>
      </c>
      <c r="C276" s="106">
        <v>10</v>
      </c>
      <c r="D276" s="246">
        <v>1103810</v>
      </c>
      <c r="E276" s="242" t="s">
        <v>302</v>
      </c>
      <c r="F276" s="247">
        <v>3</v>
      </c>
      <c r="G276" s="246">
        <v>220235</v>
      </c>
      <c r="H276" s="245"/>
      <c r="I276" s="245"/>
      <c r="J276" s="246"/>
      <c r="K276" s="138"/>
      <c r="L276" s="138"/>
      <c r="M276" s="138"/>
      <c r="N276" s="138"/>
      <c r="O276" s="138"/>
      <c r="P276" s="138"/>
      <c r="Q276" s="138"/>
      <c r="R276" s="138"/>
    </row>
    <row r="277" spans="1:18" s="134" customFormat="1" x14ac:dyDescent="0.25">
      <c r="A277" s="241">
        <v>43536</v>
      </c>
      <c r="B277" s="242">
        <v>19002472</v>
      </c>
      <c r="C277" s="106">
        <v>7</v>
      </c>
      <c r="D277" s="246">
        <v>848640</v>
      </c>
      <c r="E277" s="242" t="s">
        <v>304</v>
      </c>
      <c r="F277" s="247">
        <v>1</v>
      </c>
      <c r="G277" s="246">
        <v>97580</v>
      </c>
      <c r="H277" s="245"/>
      <c r="I277" s="245"/>
      <c r="J277" s="246"/>
      <c r="K277" s="138"/>
      <c r="L277" s="138"/>
      <c r="M277" s="138"/>
      <c r="N277" s="138"/>
      <c r="O277" s="138"/>
      <c r="P277" s="138"/>
      <c r="Q277" s="138"/>
      <c r="R277" s="138"/>
    </row>
    <row r="278" spans="1:18" s="134" customFormat="1" x14ac:dyDescent="0.25">
      <c r="A278" s="241">
        <v>43536</v>
      </c>
      <c r="B278" s="242">
        <v>19002476</v>
      </c>
      <c r="C278" s="106">
        <v>4</v>
      </c>
      <c r="D278" s="246">
        <v>522410</v>
      </c>
      <c r="E278" s="242"/>
      <c r="F278" s="247"/>
      <c r="G278" s="246"/>
      <c r="H278" s="245"/>
      <c r="I278" s="245"/>
      <c r="J278" s="246"/>
      <c r="K278" s="138"/>
      <c r="L278" s="138"/>
      <c r="M278" s="138"/>
      <c r="N278" s="138"/>
      <c r="O278" s="138"/>
      <c r="P278" s="138"/>
      <c r="Q278" s="138"/>
      <c r="R278" s="138"/>
    </row>
    <row r="279" spans="1:18" s="134" customFormat="1" x14ac:dyDescent="0.25">
      <c r="A279" s="241">
        <v>43536</v>
      </c>
      <c r="B279" s="242">
        <v>19002486</v>
      </c>
      <c r="C279" s="106">
        <v>5</v>
      </c>
      <c r="D279" s="246">
        <v>568990</v>
      </c>
      <c r="E279" s="242"/>
      <c r="F279" s="247"/>
      <c r="G279" s="246"/>
      <c r="H279" s="245"/>
      <c r="I279" s="245"/>
      <c r="J279" s="246"/>
      <c r="K279" s="138"/>
      <c r="L279" s="138"/>
      <c r="M279" s="138"/>
      <c r="N279" s="138"/>
      <c r="O279" s="138"/>
      <c r="P279" s="138"/>
      <c r="Q279" s="138"/>
      <c r="R279" s="138"/>
    </row>
    <row r="280" spans="1:18" s="134" customFormat="1" x14ac:dyDescent="0.25">
      <c r="A280" s="241">
        <v>43536</v>
      </c>
      <c r="B280" s="242">
        <v>19002495</v>
      </c>
      <c r="C280" s="106">
        <v>4</v>
      </c>
      <c r="D280" s="246">
        <v>459765</v>
      </c>
      <c r="E280" s="242"/>
      <c r="F280" s="247"/>
      <c r="G280" s="246"/>
      <c r="H280" s="245"/>
      <c r="I280" s="245"/>
      <c r="J280" s="246"/>
      <c r="K280" s="138"/>
      <c r="L280" s="138"/>
      <c r="M280" s="138"/>
      <c r="N280" s="138"/>
      <c r="O280" s="138"/>
      <c r="P280" s="138"/>
      <c r="Q280" s="138"/>
      <c r="R280" s="138"/>
    </row>
    <row r="281" spans="1:18" s="134" customFormat="1" x14ac:dyDescent="0.25">
      <c r="A281" s="241">
        <v>43536</v>
      </c>
      <c r="B281" s="242">
        <v>19002505</v>
      </c>
      <c r="C281" s="106">
        <v>3</v>
      </c>
      <c r="D281" s="246">
        <v>238170</v>
      </c>
      <c r="E281" s="242"/>
      <c r="F281" s="247"/>
      <c r="G281" s="246"/>
      <c r="H281" s="245"/>
      <c r="I281" s="245">
        <v>3423970</v>
      </c>
      <c r="J281" s="246" t="s">
        <v>305</v>
      </c>
      <c r="K281" s="138"/>
      <c r="L281" s="138"/>
      <c r="M281" s="138"/>
      <c r="N281" s="138"/>
      <c r="O281" s="138"/>
      <c r="P281" s="138"/>
      <c r="Q281" s="138"/>
      <c r="R281" s="138"/>
    </row>
    <row r="282" spans="1:18" s="134" customFormat="1" x14ac:dyDescent="0.25">
      <c r="A282" s="241">
        <v>43537</v>
      </c>
      <c r="B282" s="242">
        <v>19002527</v>
      </c>
      <c r="C282" s="106">
        <v>11</v>
      </c>
      <c r="D282" s="246">
        <v>1015070</v>
      </c>
      <c r="E282" s="242" t="s">
        <v>306</v>
      </c>
      <c r="F282" s="247">
        <v>3</v>
      </c>
      <c r="G282" s="246">
        <v>437580</v>
      </c>
      <c r="H282" s="245"/>
      <c r="I282" s="245"/>
      <c r="J282" s="246"/>
      <c r="K282" s="138"/>
      <c r="L282" s="138"/>
      <c r="M282" s="138"/>
      <c r="N282" s="138"/>
      <c r="O282" s="138"/>
      <c r="P282" s="138"/>
      <c r="Q282" s="138"/>
      <c r="R282" s="138"/>
    </row>
    <row r="283" spans="1:18" s="134" customFormat="1" x14ac:dyDescent="0.25">
      <c r="A283" s="241">
        <v>43537</v>
      </c>
      <c r="B283" s="242">
        <v>19002534</v>
      </c>
      <c r="C283" s="106">
        <v>6</v>
      </c>
      <c r="D283" s="246">
        <v>602990</v>
      </c>
      <c r="E283" s="242"/>
      <c r="F283" s="247"/>
      <c r="G283" s="246"/>
      <c r="H283" s="245"/>
      <c r="I283" s="245"/>
      <c r="J283" s="246"/>
      <c r="K283" s="138"/>
      <c r="L283" s="138"/>
      <c r="M283" s="138"/>
      <c r="N283" s="138"/>
      <c r="O283" s="138"/>
      <c r="P283" s="138"/>
      <c r="Q283" s="138"/>
      <c r="R283" s="138"/>
    </row>
    <row r="284" spans="1:18" s="134" customFormat="1" x14ac:dyDescent="0.25">
      <c r="A284" s="241">
        <v>43537</v>
      </c>
      <c r="B284" s="242">
        <v>19002556</v>
      </c>
      <c r="C284" s="106">
        <v>12</v>
      </c>
      <c r="D284" s="246">
        <v>1217455</v>
      </c>
      <c r="E284" s="242"/>
      <c r="F284" s="247"/>
      <c r="G284" s="246"/>
      <c r="H284" s="245"/>
      <c r="I284" s="245"/>
      <c r="J284" s="246"/>
      <c r="K284" s="138"/>
      <c r="L284" s="138"/>
      <c r="M284" s="138"/>
      <c r="N284" s="138"/>
      <c r="O284" s="138"/>
      <c r="P284" s="138"/>
      <c r="Q284" s="138"/>
      <c r="R284" s="138"/>
    </row>
    <row r="285" spans="1:18" s="134" customFormat="1" x14ac:dyDescent="0.25">
      <c r="A285" s="241">
        <v>43537</v>
      </c>
      <c r="B285" s="242">
        <v>19002578</v>
      </c>
      <c r="C285" s="106">
        <v>5</v>
      </c>
      <c r="D285" s="246">
        <v>655605</v>
      </c>
      <c r="E285" s="242"/>
      <c r="F285" s="247"/>
      <c r="G285" s="246"/>
      <c r="H285" s="245"/>
      <c r="I285" s="245">
        <v>3053540</v>
      </c>
      <c r="J285" s="246" t="s">
        <v>17</v>
      </c>
      <c r="K285" s="138"/>
      <c r="L285" s="138"/>
      <c r="M285" s="138"/>
      <c r="N285" s="138"/>
      <c r="O285" s="138"/>
      <c r="P285" s="138"/>
      <c r="Q285" s="138"/>
      <c r="R285" s="138"/>
    </row>
    <row r="286" spans="1:18" s="134" customFormat="1" x14ac:dyDescent="0.25">
      <c r="A286" s="241">
        <v>43538</v>
      </c>
      <c r="B286" s="242">
        <v>19002602</v>
      </c>
      <c r="C286" s="106">
        <v>14</v>
      </c>
      <c r="D286" s="246">
        <v>1610665</v>
      </c>
      <c r="E286" s="242" t="s">
        <v>308</v>
      </c>
      <c r="F286" s="247">
        <v>3</v>
      </c>
      <c r="G286" s="246">
        <v>440215</v>
      </c>
      <c r="H286" s="245"/>
      <c r="I286" s="245"/>
      <c r="J286" s="246"/>
      <c r="K286" s="138"/>
      <c r="L286" s="138"/>
      <c r="M286" s="138"/>
      <c r="N286" s="138"/>
      <c r="O286" s="138"/>
      <c r="P286" s="138"/>
      <c r="Q286" s="138"/>
      <c r="R286" s="138"/>
    </row>
    <row r="287" spans="1:18" s="134" customFormat="1" x14ac:dyDescent="0.25">
      <c r="A287" s="241">
        <v>43538</v>
      </c>
      <c r="B287" s="242">
        <v>19002607</v>
      </c>
      <c r="C287" s="106">
        <v>3</v>
      </c>
      <c r="D287" s="246">
        <v>292400</v>
      </c>
      <c r="E287" s="242"/>
      <c r="F287" s="247"/>
      <c r="G287" s="246"/>
      <c r="H287" s="245"/>
      <c r="I287" s="245"/>
      <c r="J287" s="246"/>
      <c r="K287" s="138"/>
      <c r="L287" s="138"/>
      <c r="M287" s="138"/>
      <c r="N287" s="138"/>
      <c r="O287" s="138"/>
      <c r="P287" s="138"/>
      <c r="Q287" s="138"/>
      <c r="R287" s="138"/>
    </row>
    <row r="288" spans="1:18" s="134" customFormat="1" x14ac:dyDescent="0.25">
      <c r="A288" s="241">
        <v>43538</v>
      </c>
      <c r="B288" s="242">
        <v>19002631</v>
      </c>
      <c r="C288" s="106">
        <v>6</v>
      </c>
      <c r="D288" s="246">
        <v>712385</v>
      </c>
      <c r="E288" s="242"/>
      <c r="F288" s="247"/>
      <c r="G288" s="246"/>
      <c r="H288" s="245"/>
      <c r="I288" s="245"/>
      <c r="J288" s="246"/>
      <c r="K288" s="138"/>
      <c r="L288" s="138"/>
      <c r="M288" s="138"/>
      <c r="N288" s="138"/>
      <c r="O288" s="138"/>
      <c r="P288" s="138"/>
      <c r="Q288" s="138"/>
      <c r="R288" s="138"/>
    </row>
    <row r="289" spans="1:18" s="134" customFormat="1" x14ac:dyDescent="0.25">
      <c r="A289" s="241">
        <v>43538</v>
      </c>
      <c r="B289" s="242">
        <v>19002645</v>
      </c>
      <c r="C289" s="106">
        <v>2</v>
      </c>
      <c r="D289" s="246">
        <v>191930</v>
      </c>
      <c r="E289" s="242"/>
      <c r="F289" s="247"/>
      <c r="G289" s="246"/>
      <c r="H289" s="245"/>
      <c r="I289" s="245">
        <v>2367165</v>
      </c>
      <c r="J289" s="246" t="s">
        <v>17</v>
      </c>
      <c r="K289" s="138"/>
      <c r="L289" s="138"/>
      <c r="M289" s="138"/>
      <c r="N289" s="138"/>
      <c r="O289" s="138"/>
      <c r="P289" s="138"/>
      <c r="Q289" s="138"/>
      <c r="R289" s="138"/>
    </row>
    <row r="290" spans="1:18" s="134" customFormat="1" x14ac:dyDescent="0.25">
      <c r="A290" s="241">
        <v>43539</v>
      </c>
      <c r="B290" s="242">
        <v>19002668</v>
      </c>
      <c r="C290" s="106">
        <v>16</v>
      </c>
      <c r="D290" s="246">
        <v>1560770</v>
      </c>
      <c r="E290" s="242" t="s">
        <v>313</v>
      </c>
      <c r="F290" s="247">
        <v>4</v>
      </c>
      <c r="G290" s="246">
        <v>486115</v>
      </c>
      <c r="H290" s="245"/>
      <c r="I290" s="245"/>
      <c r="J290" s="246"/>
      <c r="K290" s="138"/>
      <c r="L290" s="138"/>
      <c r="M290" s="138"/>
      <c r="N290" s="138"/>
      <c r="O290" s="138"/>
      <c r="P290" s="138"/>
      <c r="Q290" s="138"/>
      <c r="R290" s="138"/>
    </row>
    <row r="291" spans="1:18" s="134" customFormat="1" x14ac:dyDescent="0.25">
      <c r="A291" s="241">
        <v>43539</v>
      </c>
      <c r="B291" s="242">
        <v>19002672</v>
      </c>
      <c r="C291" s="106">
        <v>2</v>
      </c>
      <c r="D291" s="246">
        <v>223465</v>
      </c>
      <c r="E291" s="242"/>
      <c r="F291" s="247"/>
      <c r="G291" s="246"/>
      <c r="H291" s="245"/>
      <c r="I291" s="245"/>
      <c r="J291" s="246"/>
      <c r="K291" s="138"/>
      <c r="L291" s="138"/>
      <c r="M291" s="138"/>
      <c r="N291" s="138"/>
      <c r="O291" s="138"/>
      <c r="P291" s="138"/>
      <c r="Q291" s="138"/>
      <c r="R291" s="138"/>
    </row>
    <row r="292" spans="1:18" s="134" customFormat="1" x14ac:dyDescent="0.25">
      <c r="A292" s="241">
        <v>43539</v>
      </c>
      <c r="B292" s="242">
        <v>19002676</v>
      </c>
      <c r="C292" s="106">
        <v>5</v>
      </c>
      <c r="D292" s="246">
        <v>578595</v>
      </c>
      <c r="E292" s="242"/>
      <c r="F292" s="247"/>
      <c r="G292" s="246"/>
      <c r="H292" s="245"/>
      <c r="I292" s="245"/>
      <c r="J292" s="246"/>
      <c r="K292" s="138"/>
      <c r="L292" s="138"/>
      <c r="M292" s="138"/>
      <c r="N292" s="138"/>
      <c r="O292" s="138"/>
      <c r="P292" s="138"/>
      <c r="Q292" s="138"/>
      <c r="R292" s="138"/>
    </row>
    <row r="293" spans="1:18" s="134" customFormat="1" x14ac:dyDescent="0.25">
      <c r="A293" s="241">
        <v>43539</v>
      </c>
      <c r="B293" s="242">
        <v>19002697</v>
      </c>
      <c r="C293" s="106">
        <v>4</v>
      </c>
      <c r="D293" s="246">
        <v>483055</v>
      </c>
      <c r="E293" s="242"/>
      <c r="F293" s="247"/>
      <c r="G293" s="246"/>
      <c r="H293" s="245"/>
      <c r="I293" s="245"/>
      <c r="J293" s="246"/>
      <c r="K293" s="138"/>
      <c r="L293" s="138"/>
      <c r="M293" s="138"/>
      <c r="N293" s="138"/>
      <c r="O293" s="138"/>
      <c r="P293" s="138"/>
      <c r="Q293" s="138"/>
      <c r="R293" s="138"/>
    </row>
    <row r="294" spans="1:18" s="134" customFormat="1" x14ac:dyDescent="0.25">
      <c r="A294" s="241">
        <v>43539</v>
      </c>
      <c r="B294" s="242">
        <v>19002704</v>
      </c>
      <c r="C294" s="106">
        <v>2</v>
      </c>
      <c r="D294" s="246">
        <v>209865</v>
      </c>
      <c r="E294" s="242"/>
      <c r="F294" s="247"/>
      <c r="G294" s="246"/>
      <c r="H294" s="245"/>
      <c r="I294" s="245"/>
      <c r="J294" s="246"/>
      <c r="K294" s="138"/>
      <c r="L294" s="138"/>
      <c r="M294" s="138"/>
      <c r="N294" s="138"/>
      <c r="O294" s="138"/>
      <c r="P294" s="138"/>
      <c r="Q294" s="138"/>
      <c r="R294" s="138"/>
    </row>
    <row r="295" spans="1:18" s="134" customFormat="1" x14ac:dyDescent="0.25">
      <c r="A295" s="241">
        <v>43539</v>
      </c>
      <c r="B295" s="242">
        <v>19002705</v>
      </c>
      <c r="C295" s="106">
        <v>2</v>
      </c>
      <c r="D295" s="246">
        <v>325465</v>
      </c>
      <c r="E295" s="242"/>
      <c r="F295" s="247"/>
      <c r="G295" s="246"/>
      <c r="H295" s="245"/>
      <c r="I295" s="245"/>
      <c r="J295" s="246"/>
      <c r="K295" s="138"/>
      <c r="L295" s="138"/>
      <c r="M295" s="138"/>
      <c r="N295" s="138"/>
      <c r="O295" s="138"/>
      <c r="P295" s="138"/>
      <c r="Q295" s="138"/>
      <c r="R295" s="138"/>
    </row>
    <row r="296" spans="1:18" s="134" customFormat="1" x14ac:dyDescent="0.25">
      <c r="A296" s="241">
        <v>43539</v>
      </c>
      <c r="B296" s="242">
        <v>19002706</v>
      </c>
      <c r="C296" s="106">
        <v>1</v>
      </c>
      <c r="D296" s="246">
        <v>92055</v>
      </c>
      <c r="E296" s="242"/>
      <c r="F296" s="247"/>
      <c r="G296" s="246"/>
      <c r="H296" s="245"/>
      <c r="I296" s="245">
        <v>2987155</v>
      </c>
      <c r="J296" s="246" t="s">
        <v>17</v>
      </c>
      <c r="K296" s="138"/>
      <c r="L296" s="138"/>
      <c r="M296" s="138"/>
      <c r="N296" s="138"/>
      <c r="O296" s="138"/>
      <c r="P296" s="138"/>
      <c r="Q296" s="138"/>
      <c r="R296" s="138"/>
    </row>
    <row r="297" spans="1:18" s="134" customFormat="1" x14ac:dyDescent="0.25">
      <c r="A297" s="241">
        <v>43540</v>
      </c>
      <c r="B297" s="242">
        <v>19002712</v>
      </c>
      <c r="C297" s="106">
        <v>8</v>
      </c>
      <c r="D297" s="246">
        <v>889185</v>
      </c>
      <c r="E297" s="242" t="s">
        <v>315</v>
      </c>
      <c r="F297" s="247">
        <v>6</v>
      </c>
      <c r="G297" s="246">
        <v>712470</v>
      </c>
      <c r="H297" s="245"/>
      <c r="I297" s="245"/>
      <c r="J297" s="246"/>
      <c r="K297" s="138"/>
      <c r="L297" s="138"/>
      <c r="M297" s="138"/>
      <c r="N297" s="138"/>
      <c r="O297" s="138"/>
      <c r="P297" s="138"/>
      <c r="Q297" s="138"/>
      <c r="R297" s="138"/>
    </row>
    <row r="298" spans="1:18" s="134" customFormat="1" x14ac:dyDescent="0.25">
      <c r="A298" s="241">
        <v>43540</v>
      </c>
      <c r="B298" s="242">
        <v>19002728</v>
      </c>
      <c r="C298" s="106">
        <v>8</v>
      </c>
      <c r="D298" s="246">
        <v>823055</v>
      </c>
      <c r="E298" s="242"/>
      <c r="F298" s="247"/>
      <c r="G298" s="246"/>
      <c r="H298" s="245"/>
      <c r="I298" s="245"/>
      <c r="J298" s="246"/>
      <c r="K298" s="138"/>
      <c r="L298" s="138"/>
      <c r="M298" s="138"/>
      <c r="N298" s="138"/>
      <c r="O298" s="138"/>
      <c r="P298" s="138"/>
      <c r="Q298" s="138"/>
      <c r="R298" s="138"/>
    </row>
    <row r="299" spans="1:18" s="134" customFormat="1" x14ac:dyDescent="0.25">
      <c r="A299" s="241">
        <v>43540</v>
      </c>
      <c r="B299" s="242">
        <v>19002752</v>
      </c>
      <c r="C299" s="106">
        <v>8</v>
      </c>
      <c r="D299" s="246">
        <v>681105</v>
      </c>
      <c r="E299" s="242"/>
      <c r="F299" s="247"/>
      <c r="G299" s="246"/>
      <c r="H299" s="245"/>
      <c r="I299" s="245">
        <v>1680875</v>
      </c>
      <c r="J299" s="246" t="s">
        <v>17</v>
      </c>
      <c r="K299" s="138"/>
      <c r="L299" s="138"/>
      <c r="M299" s="138"/>
      <c r="N299" s="138"/>
      <c r="O299" s="138"/>
      <c r="P299" s="138"/>
      <c r="Q299" s="138"/>
      <c r="R299" s="138"/>
    </row>
    <row r="300" spans="1:18" s="134" customFormat="1" x14ac:dyDescent="0.25">
      <c r="A300" s="98">
        <v>43542</v>
      </c>
      <c r="B300" s="99">
        <v>19002882</v>
      </c>
      <c r="C300" s="412">
        <v>23</v>
      </c>
      <c r="D300" s="34">
        <v>2354840</v>
      </c>
      <c r="E300" s="99" t="s">
        <v>323</v>
      </c>
      <c r="F300" s="100">
        <v>1</v>
      </c>
      <c r="G300" s="34">
        <v>104040</v>
      </c>
      <c r="H300" s="102"/>
      <c r="I300" s="102"/>
      <c r="J300" s="34"/>
      <c r="K300" s="138"/>
      <c r="L300" s="138"/>
      <c r="M300" s="138"/>
      <c r="N300" s="138"/>
      <c r="O300" s="138"/>
      <c r="P300" s="138"/>
      <c r="Q300" s="138"/>
      <c r="R300" s="138"/>
    </row>
    <row r="301" spans="1:18" s="134" customFormat="1" x14ac:dyDescent="0.25">
      <c r="A301" s="98">
        <v>43542</v>
      </c>
      <c r="B301" s="99">
        <v>19002891</v>
      </c>
      <c r="C301" s="412">
        <v>9</v>
      </c>
      <c r="D301" s="34">
        <v>1032240</v>
      </c>
      <c r="E301" s="99"/>
      <c r="F301" s="100"/>
      <c r="G301" s="34"/>
      <c r="H301" s="102"/>
      <c r="I301" s="102"/>
      <c r="J301" s="34"/>
      <c r="K301" s="138"/>
      <c r="L301" s="138"/>
      <c r="M301" s="138"/>
      <c r="N301" s="138"/>
      <c r="O301" s="138"/>
      <c r="P301" s="138"/>
      <c r="Q301" s="138"/>
      <c r="R301" s="138"/>
    </row>
    <row r="302" spans="1:18" s="134" customFormat="1" x14ac:dyDescent="0.25">
      <c r="A302" s="98">
        <v>43542</v>
      </c>
      <c r="B302" s="99">
        <v>19002902</v>
      </c>
      <c r="C302" s="412">
        <v>4</v>
      </c>
      <c r="D302" s="34">
        <v>429080</v>
      </c>
      <c r="E302" s="99"/>
      <c r="F302" s="100"/>
      <c r="G302" s="34"/>
      <c r="H302" s="102"/>
      <c r="I302" s="102"/>
      <c r="J302" s="34"/>
      <c r="K302" s="138"/>
      <c r="L302" s="138"/>
      <c r="M302" s="138"/>
      <c r="N302" s="138"/>
      <c r="O302" s="138"/>
      <c r="P302" s="138"/>
      <c r="Q302" s="138"/>
      <c r="R302" s="138"/>
    </row>
    <row r="303" spans="1:18" s="134" customFormat="1" x14ac:dyDescent="0.25">
      <c r="A303" s="98">
        <v>43542</v>
      </c>
      <c r="B303" s="99">
        <v>19002909</v>
      </c>
      <c r="C303" s="412">
        <v>3</v>
      </c>
      <c r="D303" s="34">
        <v>247860</v>
      </c>
      <c r="E303" s="99"/>
      <c r="F303" s="100"/>
      <c r="G303" s="34"/>
      <c r="H303" s="102"/>
      <c r="I303" s="102"/>
      <c r="J303" s="34"/>
      <c r="K303" s="138"/>
      <c r="L303" s="138"/>
      <c r="M303" s="138"/>
      <c r="N303" s="138"/>
      <c r="O303" s="138"/>
      <c r="P303" s="138"/>
      <c r="Q303" s="138"/>
      <c r="R303" s="138"/>
    </row>
    <row r="304" spans="1:18" s="134" customFormat="1" x14ac:dyDescent="0.25">
      <c r="A304" s="98">
        <v>43542</v>
      </c>
      <c r="B304" s="99">
        <v>19002912</v>
      </c>
      <c r="C304" s="412">
        <v>2</v>
      </c>
      <c r="D304" s="34">
        <v>260015</v>
      </c>
      <c r="E304" s="99"/>
      <c r="F304" s="100"/>
      <c r="G304" s="34"/>
      <c r="H304" s="102"/>
      <c r="I304" s="102">
        <v>4219995</v>
      </c>
      <c r="J304" s="34" t="s">
        <v>17</v>
      </c>
      <c r="K304" s="138"/>
      <c r="L304" s="138"/>
      <c r="M304" s="138"/>
      <c r="N304" s="138"/>
      <c r="O304" s="138"/>
      <c r="P304" s="138"/>
      <c r="Q304" s="138"/>
      <c r="R304" s="138"/>
    </row>
    <row r="305" spans="1:18" s="134" customFormat="1" x14ac:dyDescent="0.25">
      <c r="A305" s="98"/>
      <c r="B305" s="99"/>
      <c r="C305" s="412"/>
      <c r="D305" s="34"/>
      <c r="E305" s="99"/>
      <c r="F305" s="100"/>
      <c r="G305" s="34"/>
      <c r="H305" s="102"/>
      <c r="I305" s="102"/>
      <c r="J305" s="34"/>
      <c r="K305" s="138"/>
      <c r="L305" s="138"/>
      <c r="M305" s="138"/>
      <c r="N305" s="138"/>
      <c r="O305" s="138"/>
      <c r="P305" s="138"/>
      <c r="Q305" s="138"/>
      <c r="R305" s="138"/>
    </row>
    <row r="306" spans="1:18" s="134" customFormat="1" x14ac:dyDescent="0.25">
      <c r="A306" s="98"/>
      <c r="B306" s="99"/>
      <c r="C306" s="412"/>
      <c r="D306" s="34"/>
      <c r="E306" s="99"/>
      <c r="F306" s="100"/>
      <c r="G306" s="34"/>
      <c r="H306" s="102"/>
      <c r="I306" s="102"/>
      <c r="J306" s="34"/>
      <c r="K306" s="138"/>
      <c r="L306" s="138"/>
      <c r="M306" s="138"/>
      <c r="N306" s="138"/>
      <c r="O306" s="138"/>
      <c r="P306" s="138"/>
      <c r="Q306" s="138"/>
      <c r="R306" s="138"/>
    </row>
    <row r="307" spans="1:18" s="134" customFormat="1" x14ac:dyDescent="0.25">
      <c r="A307" s="98"/>
      <c r="B307" s="99"/>
      <c r="C307" s="412"/>
      <c r="D307" s="34"/>
      <c r="E307" s="99"/>
      <c r="F307" s="100"/>
      <c r="G307" s="34"/>
      <c r="H307" s="102"/>
      <c r="I307" s="102"/>
      <c r="J307" s="34"/>
      <c r="K307" s="138"/>
      <c r="L307" s="138"/>
      <c r="M307" s="138"/>
      <c r="N307" s="138"/>
      <c r="O307" s="138"/>
      <c r="P307" s="138"/>
      <c r="Q307" s="138"/>
      <c r="R307" s="138"/>
    </row>
    <row r="308" spans="1:18" s="134" customFormat="1" x14ac:dyDescent="0.25">
      <c r="A308" s="98"/>
      <c r="B308" s="99"/>
      <c r="C308" s="412"/>
      <c r="D308" s="34"/>
      <c r="E308" s="99"/>
      <c r="F308" s="100"/>
      <c r="G308" s="34"/>
      <c r="H308" s="102"/>
      <c r="I308" s="102"/>
      <c r="J308" s="34"/>
      <c r="K308" s="138"/>
      <c r="L308" s="138"/>
      <c r="M308" s="138"/>
      <c r="N308" s="138"/>
      <c r="O308" s="138"/>
      <c r="P308" s="138"/>
      <c r="Q308" s="138"/>
      <c r="R308" s="138"/>
    </row>
    <row r="309" spans="1:18" s="134" customFormat="1" x14ac:dyDescent="0.25">
      <c r="A309" s="98"/>
      <c r="B309" s="99"/>
      <c r="C309" s="412"/>
      <c r="D309" s="34"/>
      <c r="E309" s="99"/>
      <c r="F309" s="100"/>
      <c r="G309" s="34"/>
      <c r="H309" s="102"/>
      <c r="I309" s="102"/>
      <c r="J309" s="34"/>
      <c r="K309" s="138"/>
      <c r="L309" s="138"/>
      <c r="M309" s="138"/>
      <c r="N309" s="138"/>
      <c r="O309" s="138"/>
      <c r="P309" s="138"/>
      <c r="Q309" s="138"/>
      <c r="R309" s="138"/>
    </row>
    <row r="310" spans="1:18" s="134" customFormat="1" x14ac:dyDescent="0.25">
      <c r="A310" s="98"/>
      <c r="B310" s="99"/>
      <c r="C310" s="412"/>
      <c r="D310" s="34"/>
      <c r="E310" s="99"/>
      <c r="F310" s="100"/>
      <c r="G310" s="34"/>
      <c r="H310" s="102"/>
      <c r="I310" s="102"/>
      <c r="J310" s="34"/>
      <c r="K310" s="138"/>
      <c r="L310" s="138"/>
      <c r="M310" s="138"/>
      <c r="N310" s="138"/>
      <c r="O310" s="138"/>
      <c r="P310" s="138"/>
      <c r="Q310" s="138"/>
      <c r="R310" s="138"/>
    </row>
    <row r="311" spans="1:18" s="134" customFormat="1" x14ac:dyDescent="0.25">
      <c r="A311" s="98"/>
      <c r="B311" s="99"/>
      <c r="C311" s="412"/>
      <c r="D311" s="34"/>
      <c r="E311" s="99"/>
      <c r="F311" s="100"/>
      <c r="G311" s="34"/>
      <c r="H311" s="102"/>
      <c r="I311" s="102"/>
      <c r="J311" s="34"/>
      <c r="K311" s="138"/>
      <c r="L311" s="138"/>
      <c r="M311" s="138"/>
      <c r="N311" s="138"/>
      <c r="O311" s="138"/>
      <c r="P311" s="138"/>
      <c r="Q311" s="138"/>
      <c r="R311" s="138"/>
    </row>
    <row r="312" spans="1:18" x14ac:dyDescent="0.25">
      <c r="A312" s="235"/>
      <c r="B312" s="234"/>
      <c r="C312" s="240"/>
      <c r="D312" s="236"/>
      <c r="E312" s="234"/>
      <c r="F312" s="240"/>
      <c r="G312" s="236"/>
      <c r="H312" s="239"/>
      <c r="I312" s="239"/>
      <c r="J312" s="236"/>
    </row>
    <row r="313" spans="1:18" s="218" customFormat="1" x14ac:dyDescent="0.25">
      <c r="A313" s="226"/>
      <c r="B313" s="223" t="s">
        <v>11</v>
      </c>
      <c r="C313" s="232">
        <f>SUM(C8:C312)</f>
        <v>3081</v>
      </c>
      <c r="D313" s="224">
        <f>SUM(D8:D312)</f>
        <v>331269781</v>
      </c>
      <c r="E313" s="223" t="s">
        <v>11</v>
      </c>
      <c r="F313" s="232">
        <f>SUM(F8:F312)</f>
        <v>310</v>
      </c>
      <c r="G313" s="224">
        <f>SUM(G8:G312)</f>
        <v>34054633</v>
      </c>
      <c r="H313" s="232">
        <f>SUM(H8:H312)</f>
        <v>0</v>
      </c>
      <c r="I313" s="232">
        <f>SUM(I8:I312)</f>
        <v>297215148</v>
      </c>
      <c r="J313" s="224"/>
      <c r="K313" s="220"/>
      <c r="L313" s="220"/>
      <c r="M313" s="220"/>
      <c r="N313" s="220"/>
      <c r="O313" s="220"/>
      <c r="P313" s="220"/>
      <c r="Q313" s="220"/>
      <c r="R313" s="220"/>
    </row>
    <row r="314" spans="1:18" s="218" customFormat="1" x14ac:dyDescent="0.25">
      <c r="A314" s="226"/>
      <c r="B314" s="223"/>
      <c r="C314" s="232"/>
      <c r="D314" s="224"/>
      <c r="E314" s="223"/>
      <c r="F314" s="232"/>
      <c r="G314" s="224"/>
      <c r="H314" s="232"/>
      <c r="I314" s="232"/>
      <c r="J314" s="224"/>
      <c r="K314" s="220"/>
      <c r="M314" s="220"/>
      <c r="N314" s="220"/>
      <c r="O314" s="220"/>
      <c r="P314" s="220"/>
      <c r="Q314" s="220"/>
      <c r="R314" s="220"/>
    </row>
    <row r="315" spans="1:18" x14ac:dyDescent="0.25">
      <c r="A315" s="225"/>
      <c r="B315" s="226"/>
      <c r="C315" s="240"/>
      <c r="D315" s="236"/>
      <c r="E315" s="223"/>
      <c r="F315" s="240"/>
      <c r="G315" s="423" t="s">
        <v>12</v>
      </c>
      <c r="H315" s="424"/>
      <c r="I315" s="236"/>
      <c r="J315" s="227">
        <f>SUM(D8:D312)</f>
        <v>331269781</v>
      </c>
      <c r="P315" s="220"/>
      <c r="Q315" s="220"/>
      <c r="R315" s="233"/>
    </row>
    <row r="316" spans="1:18" x14ac:dyDescent="0.25">
      <c r="A316" s="235"/>
      <c r="B316" s="234"/>
      <c r="C316" s="240"/>
      <c r="D316" s="236"/>
      <c r="E316" s="234"/>
      <c r="F316" s="240"/>
      <c r="G316" s="423" t="s">
        <v>13</v>
      </c>
      <c r="H316" s="424"/>
      <c r="I316" s="237"/>
      <c r="J316" s="227">
        <f>SUM(G8:G312)</f>
        <v>34054633</v>
      </c>
      <c r="R316" s="233"/>
    </row>
    <row r="317" spans="1:18" x14ac:dyDescent="0.25">
      <c r="A317" s="228"/>
      <c r="B317" s="237"/>
      <c r="C317" s="240"/>
      <c r="D317" s="236"/>
      <c r="E317" s="234"/>
      <c r="F317" s="240"/>
      <c r="G317" s="423" t="s">
        <v>14</v>
      </c>
      <c r="H317" s="424"/>
      <c r="I317" s="229"/>
      <c r="J317" s="229">
        <f>J315-J316</f>
        <v>297215148</v>
      </c>
      <c r="L317" s="220"/>
      <c r="R317" s="233"/>
    </row>
    <row r="318" spans="1:18" x14ac:dyDescent="0.25">
      <c r="A318" s="235"/>
      <c r="B318" s="230"/>
      <c r="C318" s="240"/>
      <c r="D318" s="231"/>
      <c r="E318" s="234"/>
      <c r="F318" s="240"/>
      <c r="G318" s="423" t="s">
        <v>15</v>
      </c>
      <c r="H318" s="424"/>
      <c r="I318" s="237"/>
      <c r="J318" s="227">
        <f>SUM(H8:H312)</f>
        <v>0</v>
      </c>
      <c r="R318" s="233"/>
    </row>
    <row r="319" spans="1:18" x14ac:dyDescent="0.25">
      <c r="A319" s="235"/>
      <c r="B319" s="230"/>
      <c r="C319" s="240"/>
      <c r="D319" s="231"/>
      <c r="E319" s="234"/>
      <c r="F319" s="240"/>
      <c r="G319" s="423" t="s">
        <v>16</v>
      </c>
      <c r="H319" s="424"/>
      <c r="I319" s="237"/>
      <c r="J319" s="227">
        <f>J317+J318</f>
        <v>297215148</v>
      </c>
      <c r="R319" s="233"/>
    </row>
    <row r="320" spans="1:18" x14ac:dyDescent="0.25">
      <c r="A320" s="235"/>
      <c r="B320" s="230"/>
      <c r="C320" s="240"/>
      <c r="D320" s="231"/>
      <c r="E320" s="234"/>
      <c r="F320" s="240"/>
      <c r="G320" s="423" t="s">
        <v>5</v>
      </c>
      <c r="H320" s="424"/>
      <c r="I320" s="237"/>
      <c r="J320" s="227">
        <f>SUM(I8:I312)</f>
        <v>297215148</v>
      </c>
      <c r="R320" s="233"/>
    </row>
    <row r="321" spans="1:18" x14ac:dyDescent="0.25">
      <c r="A321" s="235"/>
      <c r="B321" s="230"/>
      <c r="C321" s="240"/>
      <c r="D321" s="231"/>
      <c r="E321" s="234"/>
      <c r="F321" s="240"/>
      <c r="G321" s="423" t="s">
        <v>31</v>
      </c>
      <c r="H321" s="424"/>
      <c r="I321" s="234" t="str">
        <f>IF(J321&gt;0,"SALDO",IF(J321&lt;0,"PIUTANG",IF(J321=0,"LUNAS")))</f>
        <v>LUNAS</v>
      </c>
      <c r="J321" s="227">
        <f>J320-J319</f>
        <v>0</v>
      </c>
      <c r="R321" s="233"/>
    </row>
  </sheetData>
  <mergeCells count="13">
    <mergeCell ref="A5:J5"/>
    <mergeCell ref="A6:A7"/>
    <mergeCell ref="B6:G6"/>
    <mergeCell ref="H6:H7"/>
    <mergeCell ref="I6:I7"/>
    <mergeCell ref="J6:J7"/>
    <mergeCell ref="G321:H321"/>
    <mergeCell ref="G315:H315"/>
    <mergeCell ref="G316:H316"/>
    <mergeCell ref="G317:H317"/>
    <mergeCell ref="G318:H318"/>
    <mergeCell ref="G319:H319"/>
    <mergeCell ref="G320:H320"/>
  </mergeCells>
  <hyperlinks>
    <hyperlink ref="I3" r:id="rId1"/>
  </hyperlinks>
  <pageMargins left="0.15" right="0.12" top="0.75" bottom="0.75" header="0.3" footer="0.3"/>
  <pageSetup orientation="portrait" horizontalDpi="120" verticalDpi="72"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O59"/>
  <sheetViews>
    <sheetView workbookViewId="0">
      <pane ySplit="7" topLeftCell="A41" activePane="bottomLeft" state="frozen"/>
      <selection pane="bottomLeft" activeCell="L44" sqref="L44"/>
    </sheetView>
  </sheetViews>
  <sheetFormatPr defaultRowHeight="15" x14ac:dyDescent="0.25"/>
  <cols>
    <col min="1" max="1" width="9.570312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219" customWidth="1"/>
    <col min="9" max="9" width="15.28515625" style="37" customWidth="1"/>
    <col min="10" max="10" width="35.42578125" customWidth="1"/>
    <col min="11" max="11" width="9.140625" style="219"/>
    <col min="12" max="14" width="10.5703125" style="219" bestFit="1" customWidth="1"/>
    <col min="15" max="15" width="10.5703125" bestFit="1" customWidth="1"/>
  </cols>
  <sheetData>
    <row r="1" spans="1:15" x14ac:dyDescent="0.25">
      <c r="A1" s="20" t="s">
        <v>0</v>
      </c>
      <c r="B1" s="20"/>
      <c r="C1" s="28" t="s">
        <v>35</v>
      </c>
      <c r="D1" s="20"/>
      <c r="E1" s="20"/>
      <c r="F1" s="414" t="s">
        <v>22</v>
      </c>
      <c r="G1" s="414"/>
      <c r="H1" s="414"/>
      <c r="I1" s="38" t="s">
        <v>26</v>
      </c>
      <c r="J1" s="20"/>
    </row>
    <row r="2" spans="1:15" x14ac:dyDescent="0.25">
      <c r="A2" s="20" t="s">
        <v>1</v>
      </c>
      <c r="B2" s="20"/>
      <c r="C2" s="28" t="s">
        <v>19</v>
      </c>
      <c r="D2" s="20"/>
      <c r="E2" s="20"/>
      <c r="F2" s="414" t="s">
        <v>21</v>
      </c>
      <c r="G2" s="414"/>
      <c r="H2" s="414"/>
      <c r="I2" s="38">
        <f>J59*-1</f>
        <v>0</v>
      </c>
      <c r="J2" s="20"/>
    </row>
    <row r="3" spans="1:15" s="233" customFormat="1" x14ac:dyDescent="0.25">
      <c r="A3" s="218" t="s">
        <v>114</v>
      </c>
      <c r="B3" s="218"/>
      <c r="C3" s="28" t="s">
        <v>122</v>
      </c>
      <c r="D3" s="218"/>
      <c r="E3" s="218"/>
      <c r="F3" s="265"/>
      <c r="G3" s="265"/>
      <c r="H3" s="221"/>
      <c r="I3" s="220"/>
      <c r="J3" s="218"/>
      <c r="K3" s="219"/>
      <c r="L3" s="219"/>
      <c r="M3" s="219"/>
      <c r="N3" s="219"/>
    </row>
    <row r="5" spans="1:15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</row>
    <row r="6" spans="1:15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55" t="s">
        <v>4</v>
      </c>
      <c r="I6" s="457" t="s">
        <v>5</v>
      </c>
      <c r="J6" s="429" t="s">
        <v>6</v>
      </c>
    </row>
    <row r="7" spans="1:15" x14ac:dyDescent="0.25">
      <c r="A7" s="451"/>
      <c r="B7" s="1" t="s">
        <v>7</v>
      </c>
      <c r="C7" s="24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456"/>
      <c r="I7" s="458"/>
      <c r="J7" s="430"/>
    </row>
    <row r="8" spans="1:15" x14ac:dyDescent="0.25">
      <c r="A8" s="43">
        <v>42485</v>
      </c>
      <c r="B8" s="46">
        <v>160080459</v>
      </c>
      <c r="C8" s="87">
        <v>35</v>
      </c>
      <c r="D8" s="50">
        <v>3465263</v>
      </c>
      <c r="E8" s="46"/>
      <c r="F8" s="46"/>
      <c r="G8" s="47"/>
      <c r="H8" s="245">
        <v>60000</v>
      </c>
      <c r="I8" s="49">
        <v>3550000</v>
      </c>
      <c r="J8" s="50" t="s">
        <v>17</v>
      </c>
    </row>
    <row r="9" spans="1:15" x14ac:dyDescent="0.25">
      <c r="A9" s="43"/>
      <c r="B9" s="46"/>
      <c r="C9" s="87"/>
      <c r="D9" s="50">
        <v>30451</v>
      </c>
      <c r="E9" s="46"/>
      <c r="F9" s="48"/>
      <c r="G9" s="50"/>
      <c r="H9" s="245"/>
      <c r="I9" s="49"/>
      <c r="J9" s="50"/>
    </row>
    <row r="10" spans="1:15" x14ac:dyDescent="0.25">
      <c r="A10" s="43">
        <v>42498</v>
      </c>
      <c r="B10" s="46">
        <v>160082157</v>
      </c>
      <c r="C10" s="88">
        <v>21</v>
      </c>
      <c r="D10" s="50">
        <v>2103413</v>
      </c>
      <c r="E10" s="46"/>
      <c r="F10" s="86"/>
      <c r="G10" s="47"/>
      <c r="H10" s="245">
        <v>40000</v>
      </c>
      <c r="I10" s="49">
        <v>1000000</v>
      </c>
      <c r="J10" s="50" t="s">
        <v>17</v>
      </c>
    </row>
    <row r="11" spans="1:15" x14ac:dyDescent="0.25">
      <c r="A11" s="43">
        <v>42502</v>
      </c>
      <c r="B11" s="46">
        <v>160082751</v>
      </c>
      <c r="C11" s="88">
        <v>12</v>
      </c>
      <c r="D11" s="50">
        <v>1279425</v>
      </c>
      <c r="E11" s="46">
        <v>160022444</v>
      </c>
      <c r="F11" s="86">
        <v>14</v>
      </c>
      <c r="G11" s="47">
        <v>1294563</v>
      </c>
      <c r="H11" s="245">
        <v>40000</v>
      </c>
      <c r="I11" s="49">
        <v>1173000</v>
      </c>
      <c r="J11" s="50" t="s">
        <v>17</v>
      </c>
      <c r="O11" s="18"/>
    </row>
    <row r="12" spans="1:15" x14ac:dyDescent="0.25">
      <c r="A12" s="43">
        <v>42510</v>
      </c>
      <c r="B12" s="46">
        <v>160083803</v>
      </c>
      <c r="C12" s="88">
        <v>23</v>
      </c>
      <c r="D12" s="50">
        <v>2107613</v>
      </c>
      <c r="E12" s="46"/>
      <c r="F12" s="86"/>
      <c r="G12" s="47"/>
      <c r="H12" s="245">
        <v>35000</v>
      </c>
      <c r="I12" s="49">
        <v>2100000</v>
      </c>
      <c r="J12" s="50" t="s">
        <v>17</v>
      </c>
    </row>
    <row r="13" spans="1:15" x14ac:dyDescent="0.25">
      <c r="A13" s="43">
        <v>42520</v>
      </c>
      <c r="B13" s="46">
        <v>160085084</v>
      </c>
      <c r="C13" s="88">
        <v>22</v>
      </c>
      <c r="D13" s="50">
        <v>2407125</v>
      </c>
      <c r="E13" s="46"/>
      <c r="F13" s="86"/>
      <c r="G13" s="47"/>
      <c r="H13" s="245">
        <v>40000</v>
      </c>
      <c r="I13" s="49">
        <v>2490000</v>
      </c>
      <c r="J13" s="50" t="s">
        <v>17</v>
      </c>
    </row>
    <row r="14" spans="1:15" x14ac:dyDescent="0.25">
      <c r="A14" s="43">
        <v>42529</v>
      </c>
      <c r="B14" s="46">
        <v>160086594</v>
      </c>
      <c r="C14" s="88">
        <v>52</v>
      </c>
      <c r="D14" s="50">
        <v>5228388</v>
      </c>
      <c r="E14" s="46">
        <v>160023815</v>
      </c>
      <c r="F14" s="86">
        <v>13</v>
      </c>
      <c r="G14" s="50">
        <v>1393000</v>
      </c>
      <c r="H14" s="245">
        <v>40000</v>
      </c>
      <c r="I14" s="49">
        <v>3876000</v>
      </c>
      <c r="J14" s="50" t="s">
        <v>17</v>
      </c>
    </row>
    <row r="15" spans="1:15" x14ac:dyDescent="0.25">
      <c r="A15" s="43">
        <v>42541</v>
      </c>
      <c r="B15" s="46">
        <v>160088674</v>
      </c>
      <c r="C15" s="88">
        <v>37</v>
      </c>
      <c r="D15" s="50">
        <v>3473575</v>
      </c>
      <c r="E15" s="46">
        <v>160024369</v>
      </c>
      <c r="F15" s="86">
        <v>21</v>
      </c>
      <c r="G15" s="50">
        <v>2180150</v>
      </c>
      <c r="H15" s="245">
        <v>40000</v>
      </c>
      <c r="I15" s="49">
        <v>1500000</v>
      </c>
      <c r="J15" s="50" t="s">
        <v>17</v>
      </c>
    </row>
    <row r="16" spans="1:15" x14ac:dyDescent="0.25">
      <c r="A16" s="43">
        <v>42547</v>
      </c>
      <c r="B16" s="46">
        <v>160089922</v>
      </c>
      <c r="C16" s="88">
        <v>17</v>
      </c>
      <c r="D16" s="50">
        <v>1974438</v>
      </c>
      <c r="E16" s="46">
        <v>160024818</v>
      </c>
      <c r="F16" s="86">
        <v>12</v>
      </c>
      <c r="G16" s="50">
        <v>1108275</v>
      </c>
      <c r="H16" s="245">
        <v>40000</v>
      </c>
      <c r="I16" s="49">
        <v>500000</v>
      </c>
      <c r="J16" s="50" t="s">
        <v>17</v>
      </c>
    </row>
    <row r="17" spans="1:14" x14ac:dyDescent="0.25">
      <c r="A17" s="43">
        <v>42584</v>
      </c>
      <c r="B17" s="46">
        <v>160092629</v>
      </c>
      <c r="C17" s="88">
        <v>5</v>
      </c>
      <c r="D17" s="50">
        <v>304238</v>
      </c>
      <c r="E17" s="46"/>
      <c r="F17" s="86"/>
      <c r="G17" s="50"/>
      <c r="H17" s="245"/>
      <c r="I17" s="49">
        <v>239703</v>
      </c>
      <c r="J17" s="50" t="s">
        <v>65</v>
      </c>
    </row>
    <row r="18" spans="1:14" x14ac:dyDescent="0.25">
      <c r="A18" s="43">
        <v>42588</v>
      </c>
      <c r="B18" s="46">
        <v>160092981</v>
      </c>
      <c r="C18" s="88">
        <v>1</v>
      </c>
      <c r="D18" s="50">
        <v>51713</v>
      </c>
      <c r="E18" s="46"/>
      <c r="F18" s="86"/>
      <c r="G18" s="50"/>
      <c r="H18" s="245"/>
      <c r="I18" s="49"/>
      <c r="J18" s="50"/>
    </row>
    <row r="19" spans="1:14" x14ac:dyDescent="0.25">
      <c r="A19" s="43">
        <v>42592</v>
      </c>
      <c r="B19" s="46"/>
      <c r="C19" s="88"/>
      <c r="D19" s="50"/>
      <c r="E19" s="46">
        <v>160025389</v>
      </c>
      <c r="F19" s="86">
        <v>4</v>
      </c>
      <c r="G19" s="50">
        <v>419388</v>
      </c>
      <c r="H19" s="245"/>
      <c r="I19" s="49"/>
      <c r="J19" s="50"/>
    </row>
    <row r="20" spans="1:14" x14ac:dyDescent="0.25">
      <c r="A20" s="43">
        <v>42595</v>
      </c>
      <c r="B20" s="46">
        <v>160093770</v>
      </c>
      <c r="C20" s="88">
        <v>3</v>
      </c>
      <c r="D20" s="50">
        <v>280000</v>
      </c>
      <c r="E20" s="46"/>
      <c r="F20" s="86"/>
      <c r="G20" s="50"/>
      <c r="H20" s="245"/>
      <c r="I20" s="49">
        <v>216000</v>
      </c>
      <c r="J20" s="50" t="s">
        <v>17</v>
      </c>
    </row>
    <row r="21" spans="1:14" x14ac:dyDescent="0.25">
      <c r="A21" s="43">
        <v>42602</v>
      </c>
      <c r="B21" s="46">
        <v>160094440</v>
      </c>
      <c r="C21" s="88">
        <v>2</v>
      </c>
      <c r="D21" s="50">
        <v>152425</v>
      </c>
      <c r="E21" s="46"/>
      <c r="F21" s="86"/>
      <c r="G21" s="50"/>
      <c r="H21" s="245"/>
      <c r="I21" s="49"/>
      <c r="J21" s="50"/>
    </row>
    <row r="22" spans="1:14" x14ac:dyDescent="0.25">
      <c r="A22" s="43">
        <v>42608</v>
      </c>
      <c r="B22" s="46"/>
      <c r="C22" s="88"/>
      <c r="D22" s="50"/>
      <c r="E22" s="46">
        <v>160025747</v>
      </c>
      <c r="F22" s="86">
        <v>4</v>
      </c>
      <c r="G22" s="50">
        <v>424288</v>
      </c>
      <c r="H22" s="245"/>
      <c r="I22" s="49">
        <v>636000</v>
      </c>
      <c r="J22" s="50" t="s">
        <v>17</v>
      </c>
    </row>
    <row r="23" spans="1:14" x14ac:dyDescent="0.25">
      <c r="A23" s="43">
        <v>42611</v>
      </c>
      <c r="B23" s="46">
        <v>160095286</v>
      </c>
      <c r="C23" s="88">
        <v>5</v>
      </c>
      <c r="D23" s="50">
        <v>509163</v>
      </c>
      <c r="E23" s="46"/>
      <c r="F23" s="86"/>
      <c r="G23" s="50"/>
      <c r="H23" s="245"/>
      <c r="I23" s="49"/>
      <c r="J23" s="50"/>
    </row>
    <row r="24" spans="1:14" x14ac:dyDescent="0.25">
      <c r="A24" s="43">
        <v>42620</v>
      </c>
      <c r="B24" s="46"/>
      <c r="C24" s="88"/>
      <c r="D24" s="50"/>
      <c r="E24" s="46">
        <v>160026075</v>
      </c>
      <c r="F24" s="86">
        <v>2</v>
      </c>
      <c r="G24" s="50">
        <v>217000</v>
      </c>
      <c r="H24" s="245"/>
      <c r="I24" s="49"/>
      <c r="J24" s="50"/>
    </row>
    <row r="25" spans="1:14" x14ac:dyDescent="0.25">
      <c r="A25" s="43">
        <v>42627</v>
      </c>
      <c r="B25" s="46">
        <v>160096885</v>
      </c>
      <c r="C25" s="88">
        <v>3</v>
      </c>
      <c r="D25" s="50">
        <v>616088</v>
      </c>
      <c r="E25" s="46"/>
      <c r="F25" s="86"/>
      <c r="G25" s="50"/>
      <c r="H25" s="245"/>
      <c r="I25" s="49"/>
      <c r="J25" s="50"/>
    </row>
    <row r="26" spans="1:14" x14ac:dyDescent="0.25">
      <c r="A26" s="43">
        <v>42632</v>
      </c>
      <c r="B26" s="46">
        <v>160097400</v>
      </c>
      <c r="C26" s="88">
        <v>7</v>
      </c>
      <c r="D26" s="50">
        <v>589838</v>
      </c>
      <c r="E26" s="46"/>
      <c r="F26" s="86"/>
      <c r="G26" s="50"/>
      <c r="H26" s="245"/>
      <c r="I26" s="49"/>
      <c r="J26" s="50"/>
    </row>
    <row r="27" spans="1:14" x14ac:dyDescent="0.25">
      <c r="A27" s="43">
        <v>42649</v>
      </c>
      <c r="B27" s="46"/>
      <c r="C27" s="129"/>
      <c r="D27" s="50"/>
      <c r="E27" s="48">
        <v>160026782</v>
      </c>
      <c r="F27" s="46">
        <v>4</v>
      </c>
      <c r="G27" s="50">
        <v>654938</v>
      </c>
      <c r="H27" s="245"/>
      <c r="I27" s="49"/>
      <c r="J27" s="50"/>
    </row>
    <row r="28" spans="1:14" x14ac:dyDescent="0.25">
      <c r="A28" s="43">
        <v>42650</v>
      </c>
      <c r="B28" s="46">
        <v>160099323</v>
      </c>
      <c r="C28" s="129">
        <v>6</v>
      </c>
      <c r="D28" s="50">
        <v>519750</v>
      </c>
      <c r="E28" s="48"/>
      <c r="F28" s="46"/>
      <c r="G28" s="50"/>
      <c r="H28" s="245"/>
      <c r="I28" s="49">
        <v>454000</v>
      </c>
      <c r="J28" s="50" t="s">
        <v>17</v>
      </c>
    </row>
    <row r="29" spans="1:14" x14ac:dyDescent="0.25">
      <c r="A29" s="241">
        <v>42652</v>
      </c>
      <c r="B29" s="242">
        <v>160099601</v>
      </c>
      <c r="C29" s="129">
        <v>1</v>
      </c>
      <c r="D29" s="246">
        <v>92838</v>
      </c>
      <c r="E29" s="244"/>
      <c r="F29" s="242"/>
      <c r="G29" s="246"/>
      <c r="H29" s="245"/>
      <c r="I29" s="245"/>
      <c r="J29" s="246"/>
    </row>
    <row r="30" spans="1:14" x14ac:dyDescent="0.25">
      <c r="A30" s="241">
        <v>42661</v>
      </c>
      <c r="B30" s="242">
        <v>160100574</v>
      </c>
      <c r="C30" s="129">
        <v>3</v>
      </c>
      <c r="D30" s="246">
        <v>420263</v>
      </c>
      <c r="E30" s="244"/>
      <c r="F30" s="242"/>
      <c r="G30" s="246"/>
      <c r="H30" s="245"/>
      <c r="I30" s="245">
        <v>300000</v>
      </c>
      <c r="J30" s="246" t="s">
        <v>17</v>
      </c>
    </row>
    <row r="31" spans="1:14" s="233" customFormat="1" x14ac:dyDescent="0.25">
      <c r="A31" s="241">
        <v>42669</v>
      </c>
      <c r="B31" s="242"/>
      <c r="C31" s="129"/>
      <c r="D31" s="246"/>
      <c r="E31" s="244">
        <v>160027249</v>
      </c>
      <c r="F31" s="242">
        <v>5</v>
      </c>
      <c r="G31" s="246">
        <v>438900</v>
      </c>
      <c r="H31" s="245"/>
      <c r="I31" s="245"/>
      <c r="J31" s="246"/>
      <c r="K31" s="219"/>
      <c r="L31" s="219"/>
      <c r="M31" s="219"/>
      <c r="N31" s="219"/>
    </row>
    <row r="32" spans="1:14" x14ac:dyDescent="0.25">
      <c r="A32" s="241">
        <v>42672</v>
      </c>
      <c r="B32" s="242">
        <v>160101585</v>
      </c>
      <c r="C32" s="129">
        <v>3</v>
      </c>
      <c r="D32" s="246">
        <v>276325</v>
      </c>
      <c r="E32" s="244"/>
      <c r="F32" s="242"/>
      <c r="G32" s="246"/>
      <c r="H32" s="245"/>
      <c r="I32" s="245">
        <v>300000</v>
      </c>
      <c r="J32" s="246" t="s">
        <v>17</v>
      </c>
    </row>
    <row r="33" spans="1:14" s="233" customFormat="1" x14ac:dyDescent="0.25">
      <c r="A33" s="241">
        <v>42679</v>
      </c>
      <c r="B33" s="242">
        <v>160102333</v>
      </c>
      <c r="C33" s="129">
        <v>3</v>
      </c>
      <c r="D33" s="246">
        <v>297850</v>
      </c>
      <c r="E33" s="244"/>
      <c r="F33" s="242"/>
      <c r="G33" s="246"/>
      <c r="H33" s="245"/>
      <c r="I33" s="245"/>
      <c r="J33" s="246"/>
      <c r="K33" s="219"/>
      <c r="L33" s="219"/>
      <c r="M33" s="219"/>
      <c r="N33" s="219"/>
    </row>
    <row r="34" spans="1:14" s="233" customFormat="1" x14ac:dyDescent="0.25">
      <c r="A34" s="241">
        <v>42690</v>
      </c>
      <c r="B34" s="242"/>
      <c r="C34" s="129"/>
      <c r="D34" s="246"/>
      <c r="E34" s="244">
        <v>160027766</v>
      </c>
      <c r="F34" s="242">
        <v>2</v>
      </c>
      <c r="G34" s="246">
        <v>153563</v>
      </c>
      <c r="H34" s="245"/>
      <c r="I34" s="245"/>
      <c r="J34" s="246"/>
      <c r="K34" s="219"/>
      <c r="L34" s="219"/>
      <c r="M34" s="219"/>
      <c r="N34" s="219"/>
    </row>
    <row r="35" spans="1:14" s="233" customFormat="1" x14ac:dyDescent="0.25">
      <c r="A35" s="241">
        <v>42692</v>
      </c>
      <c r="B35" s="242">
        <v>160103728</v>
      </c>
      <c r="C35" s="129">
        <v>7</v>
      </c>
      <c r="D35" s="246">
        <v>620463</v>
      </c>
      <c r="E35" s="244"/>
      <c r="F35" s="242"/>
      <c r="G35" s="246"/>
      <c r="H35" s="245"/>
      <c r="I35" s="245">
        <v>730000</v>
      </c>
      <c r="J35" s="246" t="s">
        <v>17</v>
      </c>
      <c r="K35" s="219"/>
      <c r="L35" s="219"/>
      <c r="M35" s="219"/>
      <c r="N35" s="219"/>
    </row>
    <row r="36" spans="1:14" s="233" customFormat="1" x14ac:dyDescent="0.25">
      <c r="A36" s="241">
        <v>42703</v>
      </c>
      <c r="B36" s="242">
        <v>160104804</v>
      </c>
      <c r="C36" s="129">
        <v>2</v>
      </c>
      <c r="D36" s="246">
        <v>216475</v>
      </c>
      <c r="E36" s="244"/>
      <c r="F36" s="242"/>
      <c r="G36" s="246"/>
      <c r="H36" s="245"/>
      <c r="I36" s="245"/>
      <c r="J36" s="246"/>
      <c r="K36" s="219"/>
      <c r="L36" s="219"/>
      <c r="M36" s="219"/>
      <c r="N36" s="219"/>
    </row>
    <row r="37" spans="1:14" s="233" customFormat="1" x14ac:dyDescent="0.25">
      <c r="A37" s="241">
        <v>42713</v>
      </c>
      <c r="B37" s="242">
        <v>160105809</v>
      </c>
      <c r="C37" s="129">
        <v>5</v>
      </c>
      <c r="D37" s="246">
        <v>469350</v>
      </c>
      <c r="E37" s="244">
        <v>160028303</v>
      </c>
      <c r="F37" s="242">
        <v>2</v>
      </c>
      <c r="G37" s="246">
        <v>291375</v>
      </c>
      <c r="H37" s="245"/>
      <c r="I37" s="245"/>
      <c r="J37" s="246"/>
      <c r="K37" s="219"/>
      <c r="L37" s="219"/>
      <c r="M37" s="219"/>
      <c r="N37" s="219"/>
    </row>
    <row r="38" spans="1:14" s="233" customFormat="1" x14ac:dyDescent="0.25">
      <c r="A38" s="241">
        <v>42730</v>
      </c>
      <c r="B38" s="242"/>
      <c r="C38" s="129"/>
      <c r="D38" s="246"/>
      <c r="E38" s="244">
        <v>160028674</v>
      </c>
      <c r="F38" s="242">
        <v>2</v>
      </c>
      <c r="G38" s="246">
        <v>200725</v>
      </c>
      <c r="H38" s="245"/>
      <c r="I38" s="245"/>
      <c r="J38" s="246"/>
      <c r="K38" s="219"/>
      <c r="L38" s="219"/>
      <c r="M38" s="219"/>
      <c r="N38" s="219"/>
    </row>
    <row r="39" spans="1:14" s="233" customFormat="1" x14ac:dyDescent="0.25">
      <c r="A39" s="241">
        <v>42733</v>
      </c>
      <c r="B39" s="242">
        <v>160107706</v>
      </c>
      <c r="C39" s="129">
        <v>4</v>
      </c>
      <c r="D39" s="246">
        <v>377825</v>
      </c>
      <c r="E39" s="244"/>
      <c r="F39" s="242"/>
      <c r="G39" s="246"/>
      <c r="H39" s="245"/>
      <c r="I39" s="245">
        <v>358000</v>
      </c>
      <c r="J39" s="246" t="s">
        <v>17</v>
      </c>
      <c r="K39" s="219"/>
      <c r="L39" s="219"/>
      <c r="M39" s="219"/>
      <c r="N39" s="219"/>
    </row>
    <row r="40" spans="1:14" s="233" customFormat="1" x14ac:dyDescent="0.25">
      <c r="A40" s="241">
        <v>42743</v>
      </c>
      <c r="B40" s="242">
        <v>170108446</v>
      </c>
      <c r="C40" s="129">
        <v>5</v>
      </c>
      <c r="D40" s="246">
        <v>533838</v>
      </c>
      <c r="E40" s="244">
        <v>170029001</v>
      </c>
      <c r="F40" s="242">
        <v>2</v>
      </c>
      <c r="G40" s="246">
        <v>210350</v>
      </c>
      <c r="H40" s="245"/>
      <c r="I40" s="245"/>
      <c r="J40" s="246"/>
      <c r="K40" s="219"/>
      <c r="L40" s="219"/>
      <c r="M40" s="219"/>
      <c r="N40" s="219"/>
    </row>
    <row r="41" spans="1:14" s="233" customFormat="1" x14ac:dyDescent="0.25">
      <c r="A41" s="241">
        <v>42754</v>
      </c>
      <c r="B41" s="242">
        <v>170109261</v>
      </c>
      <c r="C41" s="129">
        <v>2</v>
      </c>
      <c r="D41" s="246">
        <v>210613</v>
      </c>
      <c r="E41" s="244"/>
      <c r="F41" s="242"/>
      <c r="G41" s="246"/>
      <c r="H41" s="245"/>
      <c r="I41" s="245"/>
      <c r="J41" s="246"/>
      <c r="K41" s="219"/>
      <c r="L41" s="219"/>
      <c r="M41" s="219"/>
      <c r="N41" s="219"/>
    </row>
    <row r="42" spans="1:14" s="233" customFormat="1" x14ac:dyDescent="0.25">
      <c r="A42" s="241">
        <v>42760</v>
      </c>
      <c r="B42" s="242"/>
      <c r="C42" s="129"/>
      <c r="D42" s="246"/>
      <c r="E42" s="244"/>
      <c r="F42" s="242"/>
      <c r="G42" s="246"/>
      <c r="H42" s="245">
        <v>40000</v>
      </c>
      <c r="I42" s="245"/>
      <c r="J42" s="246"/>
      <c r="K42" s="219"/>
      <c r="L42" s="219"/>
      <c r="M42" s="219"/>
      <c r="N42" s="219"/>
    </row>
    <row r="43" spans="1:14" s="233" customFormat="1" x14ac:dyDescent="0.25">
      <c r="A43" s="241">
        <v>42761</v>
      </c>
      <c r="B43" s="242"/>
      <c r="C43" s="129"/>
      <c r="D43" s="246"/>
      <c r="E43" s="244">
        <v>170029207</v>
      </c>
      <c r="F43" s="242">
        <v>4</v>
      </c>
      <c r="G43" s="246">
        <v>444150</v>
      </c>
      <c r="H43" s="245"/>
      <c r="I43" s="245"/>
      <c r="J43" s="246"/>
      <c r="K43" s="219"/>
      <c r="L43" s="219"/>
      <c r="M43" s="219"/>
      <c r="N43" s="219"/>
    </row>
    <row r="44" spans="1:14" s="233" customFormat="1" x14ac:dyDescent="0.25">
      <c r="A44" s="98">
        <v>42763</v>
      </c>
      <c r="B44" s="99">
        <v>170110191</v>
      </c>
      <c r="C44" s="253">
        <v>3</v>
      </c>
      <c r="D44" s="34">
        <v>369425</v>
      </c>
      <c r="E44" s="101"/>
      <c r="F44" s="99"/>
      <c r="G44" s="34"/>
      <c r="H44" s="102"/>
      <c r="I44" s="102">
        <v>400000</v>
      </c>
      <c r="J44" s="34" t="s">
        <v>17</v>
      </c>
      <c r="K44" s="219"/>
      <c r="L44" s="219"/>
      <c r="M44" s="219"/>
      <c r="N44" s="219"/>
    </row>
    <row r="45" spans="1:14" s="233" customFormat="1" x14ac:dyDescent="0.25">
      <c r="A45" s="98">
        <v>42743</v>
      </c>
      <c r="B45" s="99">
        <v>170111641</v>
      </c>
      <c r="C45" s="253">
        <v>1</v>
      </c>
      <c r="D45" s="34">
        <v>98613</v>
      </c>
      <c r="E45" s="101"/>
      <c r="F45" s="99"/>
      <c r="G45" s="34"/>
      <c r="H45" s="102"/>
      <c r="I45" s="102"/>
      <c r="J45" s="34"/>
      <c r="K45" s="219"/>
      <c r="L45" s="219"/>
      <c r="M45" s="219"/>
      <c r="N45" s="219"/>
    </row>
    <row r="46" spans="1:14" s="233" customFormat="1" x14ac:dyDescent="0.25">
      <c r="A46" s="98">
        <v>42785</v>
      </c>
      <c r="B46" s="99">
        <v>170113126</v>
      </c>
      <c r="C46" s="253">
        <v>7</v>
      </c>
      <c r="D46" s="34">
        <v>815938</v>
      </c>
      <c r="E46" s="101">
        <v>170029963</v>
      </c>
      <c r="F46" s="99">
        <v>2</v>
      </c>
      <c r="G46" s="34">
        <v>229425</v>
      </c>
      <c r="H46" s="102">
        <v>40000</v>
      </c>
      <c r="I46" s="102">
        <v>586000</v>
      </c>
      <c r="J46" s="34" t="s">
        <v>17</v>
      </c>
      <c r="K46" s="219"/>
      <c r="L46" s="219"/>
      <c r="M46" s="219"/>
      <c r="N46" s="219"/>
    </row>
    <row r="47" spans="1:14" s="233" customFormat="1" x14ac:dyDescent="0.25">
      <c r="A47" s="98">
        <v>42793</v>
      </c>
      <c r="B47" s="99">
        <v>170114053</v>
      </c>
      <c r="C47" s="253">
        <v>20</v>
      </c>
      <c r="D47" s="34">
        <v>2286900</v>
      </c>
      <c r="E47" s="101"/>
      <c r="F47" s="99"/>
      <c r="G47" s="34"/>
      <c r="H47" s="102"/>
      <c r="I47" s="102">
        <v>2292000</v>
      </c>
      <c r="J47" s="34" t="s">
        <v>17</v>
      </c>
      <c r="K47" s="219"/>
      <c r="L47" s="219"/>
      <c r="M47" s="219"/>
      <c r="N47" s="219"/>
    </row>
    <row r="48" spans="1:14" s="233" customFormat="1" x14ac:dyDescent="0.25">
      <c r="A48" s="98">
        <v>42801</v>
      </c>
      <c r="B48" s="99">
        <v>170115290</v>
      </c>
      <c r="C48" s="253">
        <v>26</v>
      </c>
      <c r="D48" s="34">
        <v>2627013</v>
      </c>
      <c r="E48" s="101"/>
      <c r="F48" s="99"/>
      <c r="G48" s="34"/>
      <c r="H48" s="102"/>
      <c r="I48" s="102">
        <v>2800000</v>
      </c>
      <c r="J48" s="34" t="s">
        <v>17</v>
      </c>
      <c r="K48" s="219"/>
      <c r="L48" s="219"/>
      <c r="M48" s="219"/>
      <c r="N48" s="219"/>
    </row>
    <row r="49" spans="1:14" s="233" customFormat="1" x14ac:dyDescent="0.25">
      <c r="A49" s="98"/>
      <c r="B49" s="99"/>
      <c r="C49" s="253"/>
      <c r="D49" s="34"/>
      <c r="E49" s="101"/>
      <c r="F49" s="99"/>
      <c r="G49" s="34"/>
      <c r="H49" s="102"/>
      <c r="I49" s="102">
        <v>60842</v>
      </c>
      <c r="J49" s="34" t="s">
        <v>160</v>
      </c>
      <c r="K49" s="219"/>
      <c r="L49" s="219"/>
      <c r="M49" s="219"/>
      <c r="N49" s="219"/>
    </row>
    <row r="50" spans="1:14" x14ac:dyDescent="0.25">
      <c r="A50" s="4"/>
      <c r="B50" s="3"/>
      <c r="C50" s="26"/>
      <c r="D50" s="6"/>
      <c r="E50" s="7"/>
      <c r="F50" s="3"/>
      <c r="G50" s="6"/>
      <c r="H50" s="239"/>
      <c r="I50" s="39"/>
      <c r="J50" s="6"/>
    </row>
    <row r="51" spans="1:14" x14ac:dyDescent="0.25">
      <c r="A51" s="4"/>
      <c r="B51" s="8" t="s">
        <v>11</v>
      </c>
      <c r="C51" s="27">
        <f>SUM(C8:C50)</f>
        <v>343</v>
      </c>
      <c r="D51" s="9"/>
      <c r="E51" s="8" t="s">
        <v>11</v>
      </c>
      <c r="F51" s="8">
        <f>SUM(F8:F50)</f>
        <v>93</v>
      </c>
      <c r="G51" s="5"/>
      <c r="H51" s="240"/>
      <c r="I51" s="40"/>
      <c r="J51" s="5"/>
    </row>
    <row r="52" spans="1:14" x14ac:dyDescent="0.25">
      <c r="A52" s="4"/>
      <c r="B52" s="8"/>
      <c r="C52" s="27"/>
      <c r="D52" s="9"/>
      <c r="E52" s="8"/>
      <c r="F52" s="8"/>
      <c r="G52" s="32"/>
      <c r="H52" s="52"/>
      <c r="I52" s="40"/>
      <c r="J52" s="5"/>
    </row>
    <row r="53" spans="1:14" x14ac:dyDescent="0.25">
      <c r="A53" s="10"/>
      <c r="B53" s="11"/>
      <c r="C53" s="26"/>
      <c r="D53" s="6"/>
      <c r="E53" s="8"/>
      <c r="F53" s="3"/>
      <c r="G53" s="420" t="s">
        <v>12</v>
      </c>
      <c r="H53" s="420"/>
      <c r="I53" s="39"/>
      <c r="J53" s="13">
        <f>SUM(D8:D50)</f>
        <v>34806635</v>
      </c>
    </row>
    <row r="54" spans="1:14" x14ac:dyDescent="0.25">
      <c r="A54" s="4"/>
      <c r="B54" s="3"/>
      <c r="C54" s="26"/>
      <c r="D54" s="6"/>
      <c r="E54" s="7"/>
      <c r="F54" s="3"/>
      <c r="G54" s="420" t="s">
        <v>13</v>
      </c>
      <c r="H54" s="420"/>
      <c r="I54" s="39"/>
      <c r="J54" s="13">
        <f>SUM(G8:G50)</f>
        <v>9660090</v>
      </c>
    </row>
    <row r="55" spans="1:14" x14ac:dyDescent="0.25">
      <c r="A55" s="14"/>
      <c r="B55" s="7"/>
      <c r="C55" s="26"/>
      <c r="D55" s="6"/>
      <c r="E55" s="7"/>
      <c r="F55" s="3"/>
      <c r="G55" s="420" t="s">
        <v>14</v>
      </c>
      <c r="H55" s="420"/>
      <c r="I55" s="41"/>
      <c r="J55" s="15">
        <f>J53-J54</f>
        <v>25146545</v>
      </c>
    </row>
    <row r="56" spans="1:14" x14ac:dyDescent="0.25">
      <c r="A56" s="4"/>
      <c r="B56" s="16"/>
      <c r="C56" s="26"/>
      <c r="D56" s="17"/>
      <c r="E56" s="7"/>
      <c r="F56" s="3"/>
      <c r="G56" s="420" t="s">
        <v>15</v>
      </c>
      <c r="H56" s="420"/>
      <c r="I56" s="39"/>
      <c r="J56" s="13">
        <f>SUM(H8:H51)</f>
        <v>415000</v>
      </c>
    </row>
    <row r="57" spans="1:14" x14ac:dyDescent="0.25">
      <c r="A57" s="4"/>
      <c r="B57" s="16"/>
      <c r="C57" s="26"/>
      <c r="D57" s="17"/>
      <c r="E57" s="7"/>
      <c r="F57" s="3"/>
      <c r="G57" s="420" t="s">
        <v>16</v>
      </c>
      <c r="H57" s="420"/>
      <c r="I57" s="39"/>
      <c r="J57" s="13">
        <f>J55+J56</f>
        <v>25561545</v>
      </c>
    </row>
    <row r="58" spans="1:14" x14ac:dyDescent="0.25">
      <c r="A58" s="4"/>
      <c r="B58" s="16"/>
      <c r="C58" s="26"/>
      <c r="D58" s="17"/>
      <c r="E58" s="7"/>
      <c r="F58" s="3"/>
      <c r="G58" s="420" t="s">
        <v>5</v>
      </c>
      <c r="H58" s="420"/>
      <c r="I58" s="39"/>
      <c r="J58" s="13">
        <f>SUM(I8:I51)</f>
        <v>25561545</v>
      </c>
    </row>
    <row r="59" spans="1:14" x14ac:dyDescent="0.25">
      <c r="A59" s="4"/>
      <c r="B59" s="16"/>
      <c r="C59" s="26"/>
      <c r="D59" s="17"/>
      <c r="E59" s="7"/>
      <c r="F59" s="3"/>
      <c r="G59" s="420" t="s">
        <v>31</v>
      </c>
      <c r="H59" s="420"/>
      <c r="I59" s="40" t="str">
        <f>IF(J59&gt;0,"SALDO",IF(J59&lt;0,"PIUTANG",IF(J59=0,"LUNAS")))</f>
        <v>LUNAS</v>
      </c>
      <c r="J59" s="13">
        <f>J58-J57</f>
        <v>0</v>
      </c>
    </row>
  </sheetData>
  <mergeCells count="15">
    <mergeCell ref="G59:H59"/>
    <mergeCell ref="G53:H53"/>
    <mergeCell ref="G54:H54"/>
    <mergeCell ref="G55:H55"/>
    <mergeCell ref="G56:H56"/>
    <mergeCell ref="G57:H57"/>
    <mergeCell ref="G58:H58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/>
  <dimension ref="A1:M41"/>
  <sheetViews>
    <sheetView workbookViewId="0">
      <pane ySplit="7" topLeftCell="A8" activePane="bottomLeft" state="frozen"/>
      <selection pane="bottomLeft" activeCell="K13" sqref="K13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bestFit="1" customWidth="1"/>
  </cols>
  <sheetData>
    <row r="1" spans="1:10" x14ac:dyDescent="0.25">
      <c r="A1" s="20" t="s">
        <v>0</v>
      </c>
      <c r="B1" s="20"/>
      <c r="C1" s="78" t="s">
        <v>92</v>
      </c>
      <c r="D1" s="20"/>
      <c r="E1" s="20"/>
      <c r="F1" s="414" t="s">
        <v>22</v>
      </c>
      <c r="G1" s="414"/>
      <c r="H1" s="414"/>
      <c r="I1" s="38"/>
      <c r="J1" s="20"/>
    </row>
    <row r="2" spans="1:10" x14ac:dyDescent="0.25">
      <c r="A2" s="20" t="s">
        <v>1</v>
      </c>
      <c r="B2" s="20"/>
      <c r="C2" s="78" t="s">
        <v>19</v>
      </c>
      <c r="D2" s="20"/>
      <c r="E2" s="20"/>
      <c r="F2" s="414" t="s">
        <v>21</v>
      </c>
      <c r="G2" s="414"/>
      <c r="H2" s="414"/>
      <c r="I2" s="38">
        <f>J41*-1</f>
        <v>514</v>
      </c>
      <c r="J2" s="20"/>
    </row>
    <row r="3" spans="1:10" s="233" customFormat="1" x14ac:dyDescent="0.25">
      <c r="A3" s="218" t="s">
        <v>114</v>
      </c>
      <c r="B3" s="218"/>
      <c r="C3" s="221" t="s">
        <v>133</v>
      </c>
      <c r="D3" s="218"/>
      <c r="E3" s="218"/>
      <c r="F3" s="265"/>
      <c r="G3" s="265"/>
      <c r="H3" s="265"/>
      <c r="I3" s="220"/>
      <c r="J3" s="218"/>
    </row>
    <row r="5" spans="1:10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</row>
    <row r="6" spans="1:10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25" t="s">
        <v>4</v>
      </c>
      <c r="I6" s="457" t="s">
        <v>5</v>
      </c>
      <c r="J6" s="429" t="s">
        <v>6</v>
      </c>
    </row>
    <row r="7" spans="1:10" x14ac:dyDescent="0.25">
      <c r="A7" s="451"/>
      <c r="B7" s="202" t="s">
        <v>7</v>
      </c>
      <c r="C7" s="204" t="s">
        <v>8</v>
      </c>
      <c r="D7" s="203" t="s">
        <v>9</v>
      </c>
      <c r="E7" s="202" t="s">
        <v>10</v>
      </c>
      <c r="F7" s="204" t="s">
        <v>8</v>
      </c>
      <c r="G7" s="203" t="s">
        <v>9</v>
      </c>
      <c r="H7" s="426"/>
      <c r="I7" s="458"/>
      <c r="J7" s="430"/>
    </row>
    <row r="8" spans="1:10" x14ac:dyDescent="0.25">
      <c r="A8" s="241">
        <v>42637</v>
      </c>
      <c r="B8" s="89">
        <v>160097887</v>
      </c>
      <c r="C8" s="91">
        <v>3</v>
      </c>
      <c r="D8" s="90">
        <v>339850</v>
      </c>
      <c r="E8" s="242"/>
      <c r="F8" s="247"/>
      <c r="G8" s="243"/>
      <c r="H8" s="246"/>
      <c r="I8" s="245"/>
      <c r="J8" s="246"/>
    </row>
    <row r="9" spans="1:10" x14ac:dyDescent="0.25">
      <c r="A9" s="241">
        <v>42640</v>
      </c>
      <c r="B9" s="89">
        <v>160098136</v>
      </c>
      <c r="C9" s="91">
        <v>2</v>
      </c>
      <c r="D9" s="90">
        <v>251388</v>
      </c>
      <c r="E9" s="242"/>
      <c r="F9" s="245"/>
      <c r="G9" s="246"/>
      <c r="H9" s="246">
        <v>30000</v>
      </c>
      <c r="I9" s="245"/>
      <c r="J9" s="246"/>
    </row>
    <row r="10" spans="1:10" x14ac:dyDescent="0.25">
      <c r="A10" s="241">
        <v>42643</v>
      </c>
      <c r="B10" s="89">
        <v>160098562</v>
      </c>
      <c r="C10" s="91">
        <v>6</v>
      </c>
      <c r="D10" s="90">
        <v>465675</v>
      </c>
      <c r="E10" s="242"/>
      <c r="F10" s="245"/>
      <c r="G10" s="246"/>
      <c r="H10" s="246">
        <v>88000</v>
      </c>
      <c r="I10" s="245"/>
      <c r="J10" s="246"/>
    </row>
    <row r="11" spans="1:10" x14ac:dyDescent="0.25">
      <c r="A11" s="241">
        <v>42663</v>
      </c>
      <c r="B11" s="242">
        <v>160100766</v>
      </c>
      <c r="C11" s="248">
        <v>4</v>
      </c>
      <c r="D11" s="246">
        <v>314738</v>
      </c>
      <c r="E11" s="242"/>
      <c r="F11" s="247"/>
      <c r="G11" s="243"/>
      <c r="H11" s="246">
        <v>36000</v>
      </c>
      <c r="I11" s="245"/>
      <c r="J11" s="246"/>
    </row>
    <row r="12" spans="1:10" x14ac:dyDescent="0.25">
      <c r="A12" s="241">
        <v>42663</v>
      </c>
      <c r="B12" s="242">
        <v>160100774</v>
      </c>
      <c r="C12" s="248">
        <v>5</v>
      </c>
      <c r="D12" s="246">
        <v>448525</v>
      </c>
      <c r="E12" s="242"/>
      <c r="F12" s="248"/>
      <c r="G12" s="243"/>
      <c r="H12" s="246">
        <v>54000</v>
      </c>
      <c r="I12" s="245"/>
      <c r="J12" s="246"/>
    </row>
    <row r="13" spans="1:10" x14ac:dyDescent="0.25">
      <c r="A13" s="241">
        <v>42682</v>
      </c>
      <c r="B13" s="242"/>
      <c r="C13" s="248"/>
      <c r="D13" s="246"/>
      <c r="E13" s="242"/>
      <c r="F13" s="248"/>
      <c r="G13" s="243"/>
      <c r="H13" s="246"/>
      <c r="I13" s="245">
        <v>2300000</v>
      </c>
      <c r="J13" s="246" t="s">
        <v>17</v>
      </c>
    </row>
    <row r="14" spans="1:10" x14ac:dyDescent="0.25">
      <c r="A14" s="241">
        <v>42684</v>
      </c>
      <c r="B14" s="242">
        <v>160102916</v>
      </c>
      <c r="C14" s="248">
        <v>4</v>
      </c>
      <c r="D14" s="246">
        <v>388325</v>
      </c>
      <c r="E14" s="242"/>
      <c r="F14" s="248"/>
      <c r="G14" s="246"/>
      <c r="H14" s="34">
        <v>22000</v>
      </c>
      <c r="I14" s="102"/>
      <c r="J14" s="34"/>
    </row>
    <row r="15" spans="1:10" x14ac:dyDescent="0.25">
      <c r="A15" s="241">
        <v>42685</v>
      </c>
      <c r="B15" s="242">
        <v>160102986</v>
      </c>
      <c r="C15" s="248">
        <v>2</v>
      </c>
      <c r="D15" s="246">
        <v>170013</v>
      </c>
      <c r="E15" s="242"/>
      <c r="F15" s="248"/>
      <c r="G15" s="246"/>
      <c r="H15" s="6">
        <v>22000</v>
      </c>
      <c r="I15" s="39"/>
      <c r="J15" s="6"/>
    </row>
    <row r="16" spans="1:10" x14ac:dyDescent="0.25">
      <c r="A16" s="4"/>
      <c r="B16" s="3"/>
      <c r="C16" s="175"/>
      <c r="D16" s="6"/>
      <c r="E16" s="3"/>
      <c r="F16" s="175"/>
      <c r="G16" s="6"/>
      <c r="H16" s="6"/>
      <c r="I16" s="102">
        <v>330000</v>
      </c>
      <c r="J16" s="34" t="s">
        <v>17</v>
      </c>
    </row>
    <row r="17" spans="1:13" x14ac:dyDescent="0.25">
      <c r="A17" s="4"/>
      <c r="B17" s="3"/>
      <c r="C17" s="175"/>
      <c r="D17" s="6"/>
      <c r="E17" s="3"/>
      <c r="F17" s="175"/>
      <c r="G17" s="6"/>
      <c r="H17" s="6"/>
      <c r="I17" s="39"/>
      <c r="J17" s="6"/>
    </row>
    <row r="18" spans="1:13" x14ac:dyDescent="0.25">
      <c r="A18" s="4"/>
      <c r="B18" s="3"/>
      <c r="C18" s="175"/>
      <c r="D18" s="6"/>
      <c r="E18" s="3"/>
      <c r="F18" s="175"/>
      <c r="G18" s="6"/>
      <c r="H18" s="6"/>
      <c r="I18" s="39"/>
      <c r="J18" s="6"/>
    </row>
    <row r="19" spans="1:13" x14ac:dyDescent="0.25">
      <c r="A19" s="4"/>
      <c r="B19" s="3"/>
      <c r="C19" s="175"/>
      <c r="D19" s="6"/>
      <c r="E19" s="3"/>
      <c r="F19" s="175"/>
      <c r="G19" s="6"/>
      <c r="H19" s="6"/>
      <c r="I19" s="39"/>
      <c r="J19" s="6"/>
    </row>
    <row r="20" spans="1:13" x14ac:dyDescent="0.25">
      <c r="A20" s="4"/>
      <c r="B20" s="3"/>
      <c r="C20" s="175"/>
      <c r="D20" s="6"/>
      <c r="E20" s="3"/>
      <c r="F20" s="175"/>
      <c r="G20" s="6"/>
      <c r="H20" s="6"/>
      <c r="I20" s="39"/>
      <c r="J20" s="6"/>
    </row>
    <row r="21" spans="1:13" x14ac:dyDescent="0.25">
      <c r="A21" s="4"/>
      <c r="B21" s="3"/>
      <c r="C21" s="175"/>
      <c r="D21" s="6"/>
      <c r="E21" s="3"/>
      <c r="F21" s="175"/>
      <c r="G21" s="6"/>
      <c r="H21" s="6"/>
      <c r="I21" s="39"/>
      <c r="J21" s="6"/>
    </row>
    <row r="22" spans="1:13" x14ac:dyDescent="0.25">
      <c r="A22" s="4"/>
      <c r="B22" s="3"/>
      <c r="C22" s="175"/>
      <c r="D22" s="6"/>
      <c r="E22" s="3"/>
      <c r="F22" s="175"/>
      <c r="G22" s="6"/>
      <c r="H22" s="6"/>
      <c r="I22" s="39"/>
      <c r="J22" s="6"/>
    </row>
    <row r="23" spans="1:13" x14ac:dyDescent="0.25">
      <c r="A23" s="4"/>
      <c r="B23" s="3"/>
      <c r="C23" s="175"/>
      <c r="D23" s="6"/>
      <c r="E23" s="3"/>
      <c r="F23" s="175"/>
      <c r="G23" s="6"/>
      <c r="H23" s="6"/>
      <c r="I23" s="39"/>
      <c r="J23" s="6"/>
    </row>
    <row r="24" spans="1:13" x14ac:dyDescent="0.25">
      <c r="A24" s="4"/>
      <c r="B24" s="3"/>
      <c r="C24" s="175"/>
      <c r="D24" s="6"/>
      <c r="E24" s="3"/>
      <c r="F24" s="175"/>
      <c r="G24" s="6"/>
      <c r="H24" s="6"/>
      <c r="I24" s="39"/>
      <c r="J24" s="6"/>
    </row>
    <row r="25" spans="1:13" x14ac:dyDescent="0.25">
      <c r="A25" s="4"/>
      <c r="B25" s="3"/>
      <c r="C25" s="175"/>
      <c r="D25" s="6"/>
      <c r="E25" s="3"/>
      <c r="F25" s="175"/>
      <c r="G25" s="6"/>
      <c r="H25" s="6"/>
      <c r="I25" s="39"/>
      <c r="J25" s="6"/>
    </row>
    <row r="26" spans="1:13" x14ac:dyDescent="0.25">
      <c r="A26" s="4"/>
      <c r="B26" s="3"/>
      <c r="C26" s="175"/>
      <c r="D26" s="6"/>
      <c r="E26" s="3"/>
      <c r="F26" s="175"/>
      <c r="G26" s="6"/>
      <c r="H26" s="6"/>
      <c r="I26" s="39"/>
      <c r="J26" s="6"/>
    </row>
    <row r="27" spans="1:13" x14ac:dyDescent="0.25">
      <c r="A27" s="4"/>
      <c r="B27" s="3"/>
      <c r="C27" s="40"/>
      <c r="D27" s="6"/>
      <c r="E27" s="7"/>
      <c r="F27" s="40"/>
      <c r="G27" s="6"/>
      <c r="H27" s="7"/>
      <c r="I27" s="39"/>
      <c r="J27" s="6"/>
    </row>
    <row r="28" spans="1:13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3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  <c r="L31" s="18"/>
    </row>
    <row r="32" spans="1:13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26</v>
      </c>
      <c r="D33" s="9"/>
      <c r="E33" s="8" t="s">
        <v>11</v>
      </c>
      <c r="F33" s="77">
        <f>SUM(F8:F32)</f>
        <v>0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420" t="s">
        <v>12</v>
      </c>
      <c r="H35" s="420"/>
      <c r="I35" s="39"/>
      <c r="J35" s="13">
        <f>SUM(D8:D29)</f>
        <v>2378514</v>
      </c>
    </row>
    <row r="36" spans="1:10" x14ac:dyDescent="0.25">
      <c r="A36" s="4"/>
      <c r="B36" s="3"/>
      <c r="C36" s="40"/>
      <c r="D36" s="6"/>
      <c r="E36" s="7"/>
      <c r="F36" s="40"/>
      <c r="G36" s="420" t="s">
        <v>13</v>
      </c>
      <c r="H36" s="420"/>
      <c r="I36" s="39"/>
      <c r="J36" s="13">
        <f>SUM(G8:G32)</f>
        <v>0</v>
      </c>
    </row>
    <row r="37" spans="1:10" x14ac:dyDescent="0.25">
      <c r="A37" s="14"/>
      <c r="B37" s="7"/>
      <c r="C37" s="40"/>
      <c r="D37" s="6"/>
      <c r="E37" s="7"/>
      <c r="F37" s="40"/>
      <c r="G37" s="420" t="s">
        <v>14</v>
      </c>
      <c r="H37" s="420"/>
      <c r="I37" s="41"/>
      <c r="J37" s="15">
        <f>J35-J36</f>
        <v>2378514</v>
      </c>
    </row>
    <row r="38" spans="1:10" x14ac:dyDescent="0.25">
      <c r="A38" s="4"/>
      <c r="B38" s="16"/>
      <c r="C38" s="40"/>
      <c r="D38" s="17"/>
      <c r="E38" s="7"/>
      <c r="F38" s="40"/>
      <c r="G38" s="420" t="s">
        <v>15</v>
      </c>
      <c r="H38" s="420"/>
      <c r="I38" s="39"/>
      <c r="J38" s="13">
        <f>SUM(H8:H33)</f>
        <v>252000</v>
      </c>
    </row>
    <row r="39" spans="1:10" x14ac:dyDescent="0.25">
      <c r="A39" s="4"/>
      <c r="B39" s="16"/>
      <c r="C39" s="40"/>
      <c r="D39" s="17"/>
      <c r="E39" s="7"/>
      <c r="F39" s="40"/>
      <c r="G39" s="420" t="s">
        <v>16</v>
      </c>
      <c r="H39" s="420"/>
      <c r="I39" s="39"/>
      <c r="J39" s="13">
        <f>J37+J38</f>
        <v>2630514</v>
      </c>
    </row>
    <row r="40" spans="1:10" x14ac:dyDescent="0.25">
      <c r="A40" s="4"/>
      <c r="B40" s="16"/>
      <c r="C40" s="40"/>
      <c r="D40" s="17"/>
      <c r="E40" s="7"/>
      <c r="F40" s="40"/>
      <c r="G40" s="420" t="s">
        <v>5</v>
      </c>
      <c r="H40" s="420"/>
      <c r="I40" s="39"/>
      <c r="J40" s="13">
        <f>SUM(I8:I33)</f>
        <v>2630000</v>
      </c>
    </row>
    <row r="41" spans="1:10" x14ac:dyDescent="0.25">
      <c r="A41" s="4"/>
      <c r="B41" s="16"/>
      <c r="C41" s="40"/>
      <c r="D41" s="17"/>
      <c r="E41" s="7"/>
      <c r="F41" s="40"/>
      <c r="G41" s="420" t="s">
        <v>31</v>
      </c>
      <c r="H41" s="420"/>
      <c r="I41" s="40" t="str">
        <f>IF(J41&gt;0,"SALDO",IF(J41&lt;0,"PIUTANG",IF(J41=0,"LUNAS")))</f>
        <v>PIUTANG</v>
      </c>
      <c r="J41" s="13">
        <f>J40-J39</f>
        <v>-514</v>
      </c>
    </row>
  </sheetData>
  <mergeCells count="15">
    <mergeCell ref="G41:H41"/>
    <mergeCell ref="G35:H35"/>
    <mergeCell ref="G36:H36"/>
    <mergeCell ref="G37:H37"/>
    <mergeCell ref="G38:H38"/>
    <mergeCell ref="G39:H39"/>
    <mergeCell ref="G40:H40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/>
  <dimension ref="A1:M41"/>
  <sheetViews>
    <sheetView workbookViewId="0">
      <pane ySplit="7" topLeftCell="A11" activePane="bottomLeft" state="frozen"/>
      <selection pane="bottomLeft" activeCell="J15" sqref="J15:J18"/>
    </sheetView>
  </sheetViews>
  <sheetFormatPr defaultRowHeight="15" x14ac:dyDescent="0.25"/>
  <cols>
    <col min="1" max="1" width="8.7109375" style="233" bestFit="1" customWidth="1"/>
    <col min="2" max="2" width="11.85546875" style="233" bestFit="1" customWidth="1"/>
    <col min="3" max="3" width="5.7109375" style="222" customWidth="1"/>
    <col min="4" max="4" width="11.28515625" style="233" customWidth="1"/>
    <col min="5" max="5" width="10.28515625" style="233" customWidth="1"/>
    <col min="6" max="6" width="4.5703125" style="252" bestFit="1" customWidth="1"/>
    <col min="7" max="7" width="11.140625" style="233" customWidth="1"/>
    <col min="8" max="8" width="11.7109375" style="233" customWidth="1"/>
    <col min="9" max="9" width="15.28515625" style="219" customWidth="1"/>
    <col min="10" max="10" width="18.42578125" style="233" customWidth="1"/>
    <col min="11" max="11" width="9.140625" style="233"/>
    <col min="12" max="13" width="10.5703125" style="233" bestFit="1" customWidth="1"/>
    <col min="14" max="16384" width="9.140625" style="233"/>
  </cols>
  <sheetData>
    <row r="1" spans="1:10" x14ac:dyDescent="0.25">
      <c r="A1" s="218" t="s">
        <v>0</v>
      </c>
      <c r="B1" s="218"/>
      <c r="C1" s="221" t="s">
        <v>110</v>
      </c>
      <c r="D1" s="218"/>
      <c r="E1" s="218"/>
      <c r="F1" s="414" t="s">
        <v>22</v>
      </c>
      <c r="G1" s="414"/>
      <c r="H1" s="414"/>
      <c r="I1" s="220" t="s">
        <v>75</v>
      </c>
      <c r="J1" s="218"/>
    </row>
    <row r="2" spans="1:10" x14ac:dyDescent="0.25">
      <c r="A2" s="218" t="s">
        <v>1</v>
      </c>
      <c r="B2" s="218"/>
      <c r="C2" s="221" t="s">
        <v>69</v>
      </c>
      <c r="D2" s="218"/>
      <c r="E2" s="218"/>
      <c r="F2" s="414" t="s">
        <v>21</v>
      </c>
      <c r="G2" s="414"/>
      <c r="H2" s="414"/>
      <c r="I2" s="220">
        <f>J41*-1</f>
        <v>0</v>
      </c>
      <c r="J2" s="218"/>
    </row>
    <row r="3" spans="1:10" x14ac:dyDescent="0.25">
      <c r="A3" s="218" t="s">
        <v>114</v>
      </c>
      <c r="B3" s="218"/>
      <c r="C3" s="221" t="s">
        <v>139</v>
      </c>
      <c r="D3" s="218"/>
      <c r="E3" s="218"/>
      <c r="F3" s="265"/>
      <c r="G3" s="265"/>
      <c r="H3" s="265"/>
      <c r="I3" s="220"/>
      <c r="J3" s="218"/>
    </row>
    <row r="5" spans="1:10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</row>
    <row r="6" spans="1:10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25" t="s">
        <v>4</v>
      </c>
      <c r="I6" s="457" t="s">
        <v>5</v>
      </c>
      <c r="J6" s="429" t="s">
        <v>6</v>
      </c>
    </row>
    <row r="7" spans="1:10" x14ac:dyDescent="0.25">
      <c r="A7" s="451"/>
      <c r="B7" s="250" t="s">
        <v>7</v>
      </c>
      <c r="C7" s="257" t="s">
        <v>8</v>
      </c>
      <c r="D7" s="251" t="s">
        <v>9</v>
      </c>
      <c r="E7" s="250" t="s">
        <v>10</v>
      </c>
      <c r="F7" s="250" t="s">
        <v>8</v>
      </c>
      <c r="G7" s="251" t="s">
        <v>9</v>
      </c>
      <c r="H7" s="426"/>
      <c r="I7" s="458"/>
      <c r="J7" s="430"/>
    </row>
    <row r="8" spans="1:10" x14ac:dyDescent="0.25">
      <c r="A8" s="241">
        <v>42719</v>
      </c>
      <c r="B8" s="89">
        <v>160106535</v>
      </c>
      <c r="C8" s="91">
        <v>20</v>
      </c>
      <c r="D8" s="90">
        <v>1769863</v>
      </c>
      <c r="E8" s="242"/>
      <c r="F8" s="242"/>
      <c r="G8" s="243"/>
      <c r="H8" s="246">
        <v>75000</v>
      </c>
      <c r="I8" s="245">
        <v>1844863</v>
      </c>
      <c r="J8" s="246" t="s">
        <v>17</v>
      </c>
    </row>
    <row r="9" spans="1:10" x14ac:dyDescent="0.25">
      <c r="A9" s="241">
        <v>42730</v>
      </c>
      <c r="B9" s="89">
        <v>160107482</v>
      </c>
      <c r="C9" s="91">
        <v>20</v>
      </c>
      <c r="D9" s="90">
        <v>2041550</v>
      </c>
      <c r="E9" s="242">
        <v>160028669</v>
      </c>
      <c r="F9" s="244">
        <v>11</v>
      </c>
      <c r="G9" s="246">
        <v>1054375</v>
      </c>
      <c r="H9" s="246"/>
      <c r="I9" s="245">
        <v>987175</v>
      </c>
      <c r="J9" s="246" t="s">
        <v>17</v>
      </c>
    </row>
    <row r="10" spans="1:10" x14ac:dyDescent="0.25">
      <c r="A10" s="241">
        <v>42740</v>
      </c>
      <c r="B10" s="89">
        <v>170108220</v>
      </c>
      <c r="C10" s="91">
        <v>10</v>
      </c>
      <c r="D10" s="90">
        <v>1007125</v>
      </c>
      <c r="E10" s="242"/>
      <c r="F10" s="244"/>
      <c r="G10" s="246"/>
      <c r="H10" s="246">
        <v>75000</v>
      </c>
      <c r="I10" s="245">
        <v>1082125</v>
      </c>
      <c r="J10" s="246" t="s">
        <v>17</v>
      </c>
    </row>
    <row r="11" spans="1:10" x14ac:dyDescent="0.25">
      <c r="A11" s="241">
        <v>42751</v>
      </c>
      <c r="B11" s="242">
        <v>170109034</v>
      </c>
      <c r="C11" s="248">
        <v>13</v>
      </c>
      <c r="D11" s="246">
        <v>1602913</v>
      </c>
      <c r="E11" s="242"/>
      <c r="F11" s="242"/>
      <c r="G11" s="243"/>
      <c r="H11" s="246">
        <v>75000</v>
      </c>
      <c r="I11" s="245">
        <v>1678000</v>
      </c>
      <c r="J11" s="246" t="s">
        <v>17</v>
      </c>
    </row>
    <row r="12" spans="1:10" x14ac:dyDescent="0.25">
      <c r="A12" s="241">
        <v>42761</v>
      </c>
      <c r="B12" s="242">
        <v>170109966</v>
      </c>
      <c r="C12" s="248">
        <v>26</v>
      </c>
      <c r="D12" s="246">
        <v>2745488</v>
      </c>
      <c r="E12" s="242"/>
      <c r="F12" s="86"/>
      <c r="G12" s="243"/>
      <c r="H12" s="246">
        <v>75000</v>
      </c>
      <c r="I12" s="245"/>
      <c r="J12" s="246"/>
    </row>
    <row r="13" spans="1:10" x14ac:dyDescent="0.25">
      <c r="A13" s="241"/>
      <c r="B13" s="242"/>
      <c r="C13" s="248"/>
      <c r="D13" s="246"/>
      <c r="E13" s="242"/>
      <c r="F13" s="86"/>
      <c r="G13" s="243"/>
      <c r="H13" s="246">
        <v>75000</v>
      </c>
      <c r="I13" s="245"/>
      <c r="J13" s="246"/>
    </row>
    <row r="14" spans="1:10" x14ac:dyDescent="0.25">
      <c r="A14" s="241">
        <v>42772</v>
      </c>
      <c r="B14" s="242">
        <v>170111351</v>
      </c>
      <c r="C14" s="248">
        <v>14</v>
      </c>
      <c r="D14" s="246">
        <v>1420738</v>
      </c>
      <c r="E14" s="242"/>
      <c r="F14" s="86"/>
      <c r="G14" s="246"/>
      <c r="H14" s="246"/>
      <c r="I14" s="245">
        <v>2820488</v>
      </c>
      <c r="J14" s="246" t="s">
        <v>17</v>
      </c>
    </row>
    <row r="15" spans="1:10" x14ac:dyDescent="0.25">
      <c r="A15" s="241">
        <v>42781</v>
      </c>
      <c r="B15" s="242">
        <v>170112548</v>
      </c>
      <c r="C15" s="248">
        <v>13</v>
      </c>
      <c r="D15" s="246"/>
      <c r="E15" s="242"/>
      <c r="F15" s="86"/>
      <c r="G15" s="246"/>
      <c r="H15" s="246"/>
      <c r="I15" s="245">
        <v>1420738</v>
      </c>
      <c r="J15" s="246" t="s">
        <v>17</v>
      </c>
    </row>
    <row r="16" spans="1:10" x14ac:dyDescent="0.25">
      <c r="A16" s="241">
        <v>42782</v>
      </c>
      <c r="B16" s="242">
        <v>170112702</v>
      </c>
      <c r="C16" s="248">
        <v>18</v>
      </c>
      <c r="D16" s="246">
        <v>1850275</v>
      </c>
      <c r="E16" s="242">
        <v>170029838</v>
      </c>
      <c r="F16" s="86">
        <v>5</v>
      </c>
      <c r="G16" s="246">
        <v>607250</v>
      </c>
      <c r="H16" s="246"/>
      <c r="I16" s="245"/>
      <c r="J16" s="246"/>
    </row>
    <row r="17" spans="1:13" x14ac:dyDescent="0.25">
      <c r="A17" s="241">
        <v>42792</v>
      </c>
      <c r="B17" s="242">
        <v>170113973</v>
      </c>
      <c r="C17" s="248">
        <v>21</v>
      </c>
      <c r="D17" s="246">
        <v>2245425</v>
      </c>
      <c r="E17" s="242"/>
      <c r="F17" s="86"/>
      <c r="G17" s="246"/>
      <c r="H17" s="246">
        <v>50000</v>
      </c>
      <c r="I17" s="245">
        <v>2245425</v>
      </c>
      <c r="J17" s="246" t="s">
        <v>17</v>
      </c>
    </row>
    <row r="18" spans="1:13" x14ac:dyDescent="0.25">
      <c r="A18" s="241">
        <v>42792</v>
      </c>
      <c r="B18" s="242">
        <v>170114038</v>
      </c>
      <c r="C18" s="248">
        <v>1</v>
      </c>
      <c r="D18" s="246">
        <v>93013</v>
      </c>
      <c r="E18" s="242"/>
      <c r="F18" s="86"/>
      <c r="G18" s="246"/>
      <c r="H18" s="246"/>
      <c r="I18" s="245">
        <v>1460951</v>
      </c>
      <c r="J18" s="246" t="s">
        <v>17</v>
      </c>
    </row>
    <row r="19" spans="1:13" x14ac:dyDescent="0.25">
      <c r="A19" s="235"/>
      <c r="B19" s="234"/>
      <c r="C19" s="175"/>
      <c r="D19" s="236"/>
      <c r="E19" s="234"/>
      <c r="F19" s="29"/>
      <c r="G19" s="236"/>
      <c r="H19" s="236"/>
      <c r="I19" s="239"/>
      <c r="J19" s="236"/>
    </row>
    <row r="20" spans="1:13" x14ac:dyDescent="0.25">
      <c r="A20" s="235"/>
      <c r="B20" s="234"/>
      <c r="C20" s="175"/>
      <c r="D20" s="236"/>
      <c r="E20" s="234"/>
      <c r="F20" s="29"/>
      <c r="G20" s="236"/>
      <c r="H20" s="236"/>
      <c r="I20" s="239"/>
      <c r="J20" s="236"/>
    </row>
    <row r="21" spans="1:13" x14ac:dyDescent="0.25">
      <c r="A21" s="235"/>
      <c r="B21" s="234"/>
      <c r="C21" s="175"/>
      <c r="D21" s="236"/>
      <c r="E21" s="234"/>
      <c r="F21" s="29"/>
      <c r="G21" s="236"/>
      <c r="H21" s="236"/>
      <c r="I21" s="239"/>
      <c r="J21" s="236"/>
    </row>
    <row r="22" spans="1:13" x14ac:dyDescent="0.25">
      <c r="A22" s="235"/>
      <c r="B22" s="234"/>
      <c r="C22" s="175"/>
      <c r="D22" s="236"/>
      <c r="E22" s="234"/>
      <c r="F22" s="29"/>
      <c r="G22" s="236"/>
      <c r="H22" s="236"/>
      <c r="I22" s="239"/>
      <c r="J22" s="236"/>
    </row>
    <row r="23" spans="1:13" x14ac:dyDescent="0.25">
      <c r="A23" s="235"/>
      <c r="B23" s="234"/>
      <c r="C23" s="175"/>
      <c r="D23" s="236"/>
      <c r="E23" s="234"/>
      <c r="F23" s="29"/>
      <c r="G23" s="236"/>
      <c r="H23" s="236"/>
      <c r="I23" s="239"/>
      <c r="J23" s="236"/>
    </row>
    <row r="24" spans="1:13" x14ac:dyDescent="0.25">
      <c r="A24" s="235"/>
      <c r="B24" s="234"/>
      <c r="C24" s="175"/>
      <c r="D24" s="236"/>
      <c r="E24" s="234"/>
      <c r="F24" s="29"/>
      <c r="G24" s="236"/>
      <c r="H24" s="236"/>
      <c r="I24" s="239"/>
      <c r="J24" s="236"/>
    </row>
    <row r="25" spans="1:13" x14ac:dyDescent="0.25">
      <c r="A25" s="235"/>
      <c r="B25" s="234"/>
      <c r="C25" s="175"/>
      <c r="D25" s="236"/>
      <c r="E25" s="234"/>
      <c r="F25" s="29"/>
      <c r="G25" s="236"/>
      <c r="H25" s="236"/>
      <c r="I25" s="239"/>
      <c r="J25" s="236"/>
    </row>
    <row r="26" spans="1:13" x14ac:dyDescent="0.25">
      <c r="A26" s="235"/>
      <c r="B26" s="234"/>
      <c r="C26" s="175"/>
      <c r="D26" s="236"/>
      <c r="E26" s="234"/>
      <c r="F26" s="29"/>
      <c r="G26" s="236"/>
      <c r="H26" s="236"/>
      <c r="I26" s="239"/>
      <c r="J26" s="236"/>
    </row>
    <row r="27" spans="1:13" x14ac:dyDescent="0.25">
      <c r="A27" s="235"/>
      <c r="B27" s="234"/>
      <c r="C27" s="240"/>
      <c r="D27" s="236"/>
      <c r="E27" s="237"/>
      <c r="F27" s="234"/>
      <c r="G27" s="236"/>
      <c r="H27" s="237"/>
      <c r="I27" s="239"/>
      <c r="J27" s="236"/>
    </row>
    <row r="28" spans="1:13" x14ac:dyDescent="0.25">
      <c r="A28" s="235"/>
      <c r="B28" s="234"/>
      <c r="C28" s="240"/>
      <c r="D28" s="236"/>
      <c r="E28" s="237"/>
      <c r="F28" s="234"/>
      <c r="G28" s="236"/>
      <c r="H28" s="237"/>
      <c r="I28" s="239"/>
      <c r="J28" s="236"/>
    </row>
    <row r="29" spans="1:13" x14ac:dyDescent="0.25">
      <c r="A29" s="235"/>
      <c r="B29" s="234"/>
      <c r="C29" s="240"/>
      <c r="D29" s="236"/>
      <c r="E29" s="237"/>
      <c r="F29" s="234"/>
      <c r="G29" s="236"/>
      <c r="H29" s="237"/>
      <c r="I29" s="239"/>
      <c r="J29" s="236"/>
      <c r="M29" s="238"/>
    </row>
    <row r="30" spans="1:13" x14ac:dyDescent="0.25">
      <c r="A30" s="235"/>
      <c r="B30" s="234"/>
      <c r="C30" s="240"/>
      <c r="D30" s="236"/>
      <c r="E30" s="237"/>
      <c r="F30" s="234"/>
      <c r="G30" s="236"/>
      <c r="H30" s="237"/>
      <c r="I30" s="239"/>
      <c r="J30" s="236"/>
      <c r="L30" s="238"/>
      <c r="M30" s="238"/>
    </row>
    <row r="31" spans="1:13" x14ac:dyDescent="0.25">
      <c r="A31" s="235"/>
      <c r="B31" s="234"/>
      <c r="C31" s="240"/>
      <c r="D31" s="236"/>
      <c r="E31" s="237"/>
      <c r="F31" s="234"/>
      <c r="G31" s="236"/>
      <c r="H31" s="237"/>
      <c r="I31" s="239"/>
      <c r="J31" s="236"/>
      <c r="L31" s="238"/>
    </row>
    <row r="32" spans="1:13" x14ac:dyDescent="0.25">
      <c r="A32" s="235"/>
      <c r="B32" s="234"/>
      <c r="C32" s="240"/>
      <c r="D32" s="236"/>
      <c r="E32" s="237"/>
      <c r="F32" s="234"/>
      <c r="G32" s="236"/>
      <c r="H32" s="237"/>
      <c r="I32" s="239"/>
      <c r="J32" s="236"/>
    </row>
    <row r="33" spans="1:10" x14ac:dyDescent="0.25">
      <c r="A33" s="235"/>
      <c r="B33" s="223" t="s">
        <v>11</v>
      </c>
      <c r="C33" s="232">
        <f>SUM(C8:C32)</f>
        <v>156</v>
      </c>
      <c r="D33" s="224"/>
      <c r="E33" s="223" t="s">
        <v>11</v>
      </c>
      <c r="F33" s="223">
        <f>SUM(F8:F32)</f>
        <v>16</v>
      </c>
      <c r="G33" s="5"/>
      <c r="H33" s="234"/>
      <c r="I33" s="240"/>
      <c r="J33" s="5"/>
    </row>
    <row r="34" spans="1:10" x14ac:dyDescent="0.25">
      <c r="A34" s="235"/>
      <c r="B34" s="223"/>
      <c r="C34" s="232"/>
      <c r="D34" s="224"/>
      <c r="E34" s="223"/>
      <c r="F34" s="223"/>
      <c r="G34" s="32"/>
      <c r="H34" s="33"/>
      <c r="I34" s="240"/>
      <c r="J34" s="5"/>
    </row>
    <row r="35" spans="1:10" x14ac:dyDescent="0.25">
      <c r="A35" s="225"/>
      <c r="B35" s="226"/>
      <c r="C35" s="240"/>
      <c r="D35" s="236"/>
      <c r="E35" s="223"/>
      <c r="F35" s="234"/>
      <c r="G35" s="420" t="s">
        <v>12</v>
      </c>
      <c r="H35" s="420"/>
      <c r="I35" s="239"/>
      <c r="J35" s="227">
        <f>SUM(D8:D29)</f>
        <v>14776390</v>
      </c>
    </row>
    <row r="36" spans="1:10" x14ac:dyDescent="0.25">
      <c r="A36" s="235"/>
      <c r="B36" s="234"/>
      <c r="C36" s="240"/>
      <c r="D36" s="236"/>
      <c r="E36" s="237"/>
      <c r="F36" s="234"/>
      <c r="G36" s="420" t="s">
        <v>13</v>
      </c>
      <c r="H36" s="420"/>
      <c r="I36" s="239"/>
      <c r="J36" s="227">
        <f>SUM(G8:G32)</f>
        <v>1661625</v>
      </c>
    </row>
    <row r="37" spans="1:10" x14ac:dyDescent="0.25">
      <c r="A37" s="228"/>
      <c r="B37" s="237"/>
      <c r="C37" s="240"/>
      <c r="D37" s="236"/>
      <c r="E37" s="237"/>
      <c r="F37" s="234"/>
      <c r="G37" s="420" t="s">
        <v>14</v>
      </c>
      <c r="H37" s="420"/>
      <c r="I37" s="41"/>
      <c r="J37" s="229">
        <f>J35-J36</f>
        <v>13114765</v>
      </c>
    </row>
    <row r="38" spans="1:10" x14ac:dyDescent="0.25">
      <c r="A38" s="235"/>
      <c r="B38" s="230"/>
      <c r="C38" s="240"/>
      <c r="D38" s="231"/>
      <c r="E38" s="237"/>
      <c r="F38" s="234"/>
      <c r="G38" s="420" t="s">
        <v>15</v>
      </c>
      <c r="H38" s="420"/>
      <c r="I38" s="239"/>
      <c r="J38" s="227">
        <f>SUM(H8:H33)</f>
        <v>425000</v>
      </c>
    </row>
    <row r="39" spans="1:10" x14ac:dyDescent="0.25">
      <c r="A39" s="235"/>
      <c r="B39" s="230"/>
      <c r="C39" s="240"/>
      <c r="D39" s="231"/>
      <c r="E39" s="237"/>
      <c r="F39" s="234"/>
      <c r="G39" s="420" t="s">
        <v>16</v>
      </c>
      <c r="H39" s="420"/>
      <c r="I39" s="239"/>
      <c r="J39" s="227">
        <f>J37+J38</f>
        <v>13539765</v>
      </c>
    </row>
    <row r="40" spans="1:10" x14ac:dyDescent="0.25">
      <c r="A40" s="235"/>
      <c r="B40" s="230"/>
      <c r="C40" s="240"/>
      <c r="D40" s="231"/>
      <c r="E40" s="237"/>
      <c r="F40" s="234"/>
      <c r="G40" s="420" t="s">
        <v>5</v>
      </c>
      <c r="H40" s="420"/>
      <c r="I40" s="239"/>
      <c r="J40" s="227">
        <f>SUM(I8:I33)</f>
        <v>13539765</v>
      </c>
    </row>
    <row r="41" spans="1:10" x14ac:dyDescent="0.25">
      <c r="A41" s="235"/>
      <c r="B41" s="230"/>
      <c r="C41" s="240"/>
      <c r="D41" s="231"/>
      <c r="E41" s="237"/>
      <c r="F41" s="234"/>
      <c r="G41" s="420" t="s">
        <v>31</v>
      </c>
      <c r="H41" s="420"/>
      <c r="I41" s="240" t="str">
        <f>IF(J41&gt;0,"SALDO",IF(J41&lt;0,"PIUTANG",IF(J41=0,"LUNAS")))</f>
        <v>LUNAS</v>
      </c>
      <c r="J41" s="227">
        <f>J40-J39</f>
        <v>0</v>
      </c>
    </row>
  </sheetData>
  <mergeCells count="15">
    <mergeCell ref="G41:H41"/>
    <mergeCell ref="G35:H35"/>
    <mergeCell ref="G36:H36"/>
    <mergeCell ref="G37:H37"/>
    <mergeCell ref="G38:H38"/>
    <mergeCell ref="G39:H39"/>
    <mergeCell ref="G40:H40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Q41"/>
  <sheetViews>
    <sheetView workbookViewId="0">
      <pane ySplit="7" topLeftCell="A20" activePane="bottomLeft" state="frozen"/>
      <selection pane="bottomLeft" activeCell="H26" sqref="H26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style="219" bestFit="1" customWidth="1"/>
    <col min="14" max="14" width="9.140625" style="219"/>
    <col min="15" max="15" width="10.5703125" style="219" bestFit="1" customWidth="1"/>
    <col min="16" max="17" width="9.140625" style="219"/>
  </cols>
  <sheetData>
    <row r="1" spans="1:17" x14ac:dyDescent="0.25">
      <c r="A1" s="20" t="s">
        <v>0</v>
      </c>
      <c r="B1" s="20"/>
      <c r="C1" s="78" t="s">
        <v>93</v>
      </c>
      <c r="D1" s="20"/>
      <c r="E1" s="20"/>
      <c r="F1" s="414" t="s">
        <v>22</v>
      </c>
      <c r="G1" s="414"/>
      <c r="H1" s="414"/>
      <c r="I1" s="38"/>
      <c r="J1" s="20"/>
    </row>
    <row r="2" spans="1:17" x14ac:dyDescent="0.25">
      <c r="A2" s="20" t="s">
        <v>1</v>
      </c>
      <c r="B2" s="20"/>
      <c r="C2" s="78" t="s">
        <v>136</v>
      </c>
      <c r="D2" s="20"/>
      <c r="E2" s="20"/>
      <c r="F2" s="414" t="s">
        <v>21</v>
      </c>
      <c r="G2" s="414"/>
      <c r="H2" s="414"/>
      <c r="I2" s="38">
        <f>J41*-1</f>
        <v>413478</v>
      </c>
      <c r="J2" s="20"/>
    </row>
    <row r="3" spans="1:17" s="233" customFormat="1" x14ac:dyDescent="0.25">
      <c r="A3" s="218" t="s">
        <v>114</v>
      </c>
      <c r="B3" s="218"/>
      <c r="C3" s="221" t="s">
        <v>135</v>
      </c>
      <c r="D3" s="218"/>
      <c r="E3" s="218"/>
      <c r="F3" s="265"/>
      <c r="G3" s="265"/>
      <c r="H3" s="265"/>
      <c r="I3" s="220"/>
      <c r="J3" s="218"/>
      <c r="L3" s="219"/>
      <c r="M3" s="219"/>
      <c r="N3" s="219"/>
      <c r="O3" s="219"/>
      <c r="P3" s="219"/>
      <c r="Q3" s="219"/>
    </row>
    <row r="5" spans="1:17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</row>
    <row r="6" spans="1:17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25" t="s">
        <v>4</v>
      </c>
      <c r="I6" s="457" t="s">
        <v>5</v>
      </c>
      <c r="J6" s="429" t="s">
        <v>6</v>
      </c>
    </row>
    <row r="7" spans="1:17" x14ac:dyDescent="0.25">
      <c r="A7" s="451"/>
      <c r="B7" s="205" t="s">
        <v>7</v>
      </c>
      <c r="C7" s="207" t="s">
        <v>8</v>
      </c>
      <c r="D7" s="206" t="s">
        <v>9</v>
      </c>
      <c r="E7" s="205" t="s">
        <v>10</v>
      </c>
      <c r="F7" s="207" t="s">
        <v>8</v>
      </c>
      <c r="G7" s="206" t="s">
        <v>9</v>
      </c>
      <c r="H7" s="426"/>
      <c r="I7" s="458"/>
      <c r="J7" s="430"/>
    </row>
    <row r="8" spans="1:17" x14ac:dyDescent="0.25">
      <c r="A8" s="241">
        <v>42634</v>
      </c>
      <c r="B8" s="89">
        <v>160097585</v>
      </c>
      <c r="C8" s="91">
        <v>12</v>
      </c>
      <c r="D8" s="90">
        <v>1321688</v>
      </c>
      <c r="E8" s="242"/>
      <c r="F8" s="247"/>
      <c r="G8" s="243"/>
      <c r="H8" s="246"/>
      <c r="I8" s="245"/>
      <c r="J8" s="246"/>
    </row>
    <row r="9" spans="1:17" x14ac:dyDescent="0.25">
      <c r="A9" s="241">
        <v>42654</v>
      </c>
      <c r="B9" s="89">
        <v>160099787</v>
      </c>
      <c r="C9" s="91">
        <v>26</v>
      </c>
      <c r="D9" s="90">
        <v>2479663</v>
      </c>
      <c r="E9" s="242">
        <v>160026905</v>
      </c>
      <c r="F9" s="245">
        <v>14</v>
      </c>
      <c r="G9" s="246">
        <v>1292113</v>
      </c>
      <c r="H9" s="246"/>
      <c r="I9" s="245">
        <v>1000000</v>
      </c>
      <c r="J9" s="246" t="s">
        <v>70</v>
      </c>
    </row>
    <row r="10" spans="1:17" x14ac:dyDescent="0.25">
      <c r="A10" s="241">
        <v>42663</v>
      </c>
      <c r="B10" s="89">
        <v>160100735</v>
      </c>
      <c r="C10" s="91">
        <v>13</v>
      </c>
      <c r="D10" s="90">
        <v>1217475</v>
      </c>
      <c r="E10" s="242"/>
      <c r="F10" s="245"/>
      <c r="G10" s="246"/>
      <c r="H10" s="246"/>
      <c r="I10" s="245"/>
      <c r="J10" s="246"/>
    </row>
    <row r="11" spans="1:17" x14ac:dyDescent="0.25">
      <c r="A11" s="241">
        <v>42667</v>
      </c>
      <c r="B11" s="242"/>
      <c r="C11" s="248"/>
      <c r="D11" s="246"/>
      <c r="E11" s="242"/>
      <c r="F11" s="247"/>
      <c r="G11" s="243"/>
      <c r="H11" s="246"/>
      <c r="I11" s="245">
        <v>500000</v>
      </c>
      <c r="J11" s="246" t="s">
        <v>17</v>
      </c>
    </row>
    <row r="12" spans="1:17" x14ac:dyDescent="0.25">
      <c r="A12" s="241">
        <v>42675</v>
      </c>
      <c r="B12" s="242">
        <v>160108555</v>
      </c>
      <c r="C12" s="248">
        <v>12</v>
      </c>
      <c r="D12" s="246">
        <v>1166900</v>
      </c>
      <c r="E12" s="242"/>
      <c r="F12" s="248"/>
      <c r="G12" s="243"/>
      <c r="H12" s="246"/>
      <c r="I12" s="245"/>
      <c r="J12" s="246"/>
    </row>
    <row r="13" spans="1:17" x14ac:dyDescent="0.25">
      <c r="A13" s="241"/>
      <c r="B13" s="242"/>
      <c r="C13" s="248"/>
      <c r="D13" s="246"/>
      <c r="E13" s="242"/>
      <c r="F13" s="248"/>
      <c r="G13" s="243"/>
      <c r="H13" s="246"/>
      <c r="I13" s="245">
        <v>4000000</v>
      </c>
      <c r="J13" s="246" t="s">
        <v>17</v>
      </c>
    </row>
    <row r="14" spans="1:17" x14ac:dyDescent="0.25">
      <c r="A14" s="241">
        <v>42684</v>
      </c>
      <c r="B14" s="242">
        <v>160102827</v>
      </c>
      <c r="C14" s="248">
        <v>8</v>
      </c>
      <c r="D14" s="246">
        <v>829500</v>
      </c>
      <c r="E14" s="242"/>
      <c r="F14" s="248"/>
      <c r="G14" s="246"/>
      <c r="H14" s="246"/>
      <c r="I14" s="245"/>
      <c r="J14" s="246"/>
    </row>
    <row r="15" spans="1:17" x14ac:dyDescent="0.25">
      <c r="A15" s="241">
        <v>42684</v>
      </c>
      <c r="B15" s="242">
        <v>160102831</v>
      </c>
      <c r="C15" s="248">
        <v>9</v>
      </c>
      <c r="D15" s="246">
        <v>885763</v>
      </c>
      <c r="E15" s="242"/>
      <c r="F15" s="248"/>
      <c r="G15" s="246"/>
      <c r="H15" s="246"/>
      <c r="I15" s="245"/>
      <c r="J15" s="246"/>
    </row>
    <row r="16" spans="1:17" x14ac:dyDescent="0.25">
      <c r="A16" s="241">
        <v>42700</v>
      </c>
      <c r="B16" s="242">
        <v>160104553</v>
      </c>
      <c r="C16" s="248">
        <v>31</v>
      </c>
      <c r="D16" s="246">
        <v>3240825</v>
      </c>
      <c r="E16" s="242">
        <v>160028016</v>
      </c>
      <c r="F16" s="248">
        <v>18</v>
      </c>
      <c r="G16" s="246">
        <v>1882563</v>
      </c>
      <c r="H16" s="246"/>
      <c r="I16" s="245">
        <v>2467200</v>
      </c>
      <c r="J16" s="246" t="s">
        <v>70</v>
      </c>
    </row>
    <row r="17" spans="1:10" x14ac:dyDescent="0.25">
      <c r="A17" s="241">
        <v>42706</v>
      </c>
      <c r="B17" s="242">
        <v>160105119</v>
      </c>
      <c r="C17" s="248">
        <v>14</v>
      </c>
      <c r="D17" s="246">
        <v>1293863</v>
      </c>
      <c r="E17" s="242"/>
      <c r="F17" s="248"/>
      <c r="G17" s="246"/>
      <c r="H17" s="246"/>
      <c r="I17" s="245"/>
      <c r="J17" s="246"/>
    </row>
    <row r="18" spans="1:10" x14ac:dyDescent="0.25">
      <c r="A18" s="241">
        <v>42708</v>
      </c>
      <c r="B18" s="242">
        <v>160105303</v>
      </c>
      <c r="C18" s="248">
        <v>7</v>
      </c>
      <c r="D18" s="246">
        <v>824863</v>
      </c>
      <c r="E18" s="242"/>
      <c r="F18" s="248"/>
      <c r="G18" s="246"/>
      <c r="H18" s="246"/>
      <c r="I18" s="245"/>
      <c r="J18" s="246"/>
    </row>
    <row r="19" spans="1:10" x14ac:dyDescent="0.25">
      <c r="A19" s="241">
        <v>42713</v>
      </c>
      <c r="B19" s="242">
        <v>160105896</v>
      </c>
      <c r="C19" s="248">
        <v>12</v>
      </c>
      <c r="D19" s="246">
        <v>1082550</v>
      </c>
      <c r="E19" s="242"/>
      <c r="F19" s="248"/>
      <c r="G19" s="246"/>
      <c r="H19" s="246"/>
      <c r="I19" s="245"/>
      <c r="J19" s="246"/>
    </row>
    <row r="20" spans="1:10" x14ac:dyDescent="0.25">
      <c r="A20" s="241">
        <v>42725</v>
      </c>
      <c r="B20" s="242">
        <v>160107044</v>
      </c>
      <c r="C20" s="248">
        <v>13</v>
      </c>
      <c r="D20" s="246">
        <v>1177313</v>
      </c>
      <c r="E20" s="242"/>
      <c r="F20" s="248"/>
      <c r="G20" s="246"/>
      <c r="H20" s="246"/>
      <c r="I20" s="245"/>
      <c r="J20" s="246"/>
    </row>
    <row r="21" spans="1:10" x14ac:dyDescent="0.25">
      <c r="A21" s="241">
        <v>42726</v>
      </c>
      <c r="B21" s="242"/>
      <c r="C21" s="248"/>
      <c r="D21" s="246"/>
      <c r="E21" s="242"/>
      <c r="F21" s="248"/>
      <c r="G21" s="246"/>
      <c r="H21" s="246"/>
      <c r="I21" s="245">
        <v>2000000</v>
      </c>
      <c r="J21" s="245" t="s">
        <v>17</v>
      </c>
    </row>
    <row r="22" spans="1:10" x14ac:dyDescent="0.25">
      <c r="A22" s="241">
        <v>39086</v>
      </c>
      <c r="B22" s="242">
        <v>170108158</v>
      </c>
      <c r="C22" s="248">
        <v>3</v>
      </c>
      <c r="D22" s="246">
        <v>261888</v>
      </c>
      <c r="E22" s="242">
        <v>170028800</v>
      </c>
      <c r="F22" s="248">
        <v>14</v>
      </c>
      <c r="G22" s="246">
        <v>1395975</v>
      </c>
      <c r="H22" s="246"/>
      <c r="I22" s="245">
        <v>2033400</v>
      </c>
      <c r="J22" s="246" t="s">
        <v>97</v>
      </c>
    </row>
    <row r="23" spans="1:10" x14ac:dyDescent="0.25">
      <c r="A23" s="241">
        <v>42739</v>
      </c>
      <c r="B23" s="242">
        <v>170108160</v>
      </c>
      <c r="C23" s="248">
        <v>9</v>
      </c>
      <c r="D23" s="246">
        <v>788813</v>
      </c>
      <c r="E23" s="242"/>
      <c r="F23" s="248"/>
      <c r="G23" s="246"/>
      <c r="H23" s="246"/>
      <c r="I23" s="245"/>
      <c r="J23" s="246"/>
    </row>
    <row r="24" spans="1:10" x14ac:dyDescent="0.25">
      <c r="A24" s="241">
        <v>42748</v>
      </c>
      <c r="B24" s="242">
        <v>170108801</v>
      </c>
      <c r="C24" s="248">
        <v>11</v>
      </c>
      <c r="D24" s="246">
        <v>1078175</v>
      </c>
      <c r="E24" s="242"/>
      <c r="F24" s="248"/>
      <c r="G24" s="246"/>
      <c r="H24" s="246"/>
      <c r="I24" s="245">
        <v>1500000</v>
      </c>
      <c r="J24" s="246" t="s">
        <v>99</v>
      </c>
    </row>
    <row r="25" spans="1:10" x14ac:dyDescent="0.25">
      <c r="A25" s="241">
        <v>42760</v>
      </c>
      <c r="B25" s="242">
        <v>170109818</v>
      </c>
      <c r="C25" s="248">
        <v>5</v>
      </c>
      <c r="D25" s="246">
        <v>363125</v>
      </c>
      <c r="E25" s="242"/>
      <c r="F25" s="248"/>
      <c r="G25" s="246"/>
      <c r="H25" s="246"/>
      <c r="I25" s="245"/>
      <c r="J25" s="246"/>
    </row>
    <row r="26" spans="1:10" x14ac:dyDescent="0.25">
      <c r="A26" s="4">
        <v>42770</v>
      </c>
      <c r="B26" s="3">
        <v>170111014</v>
      </c>
      <c r="C26" s="175">
        <v>3</v>
      </c>
      <c r="D26" s="6">
        <v>261800</v>
      </c>
      <c r="E26" s="3"/>
      <c r="F26" s="175"/>
      <c r="G26" s="6"/>
      <c r="H26" s="6"/>
      <c r="I26" s="39"/>
      <c r="J26" s="6"/>
    </row>
    <row r="27" spans="1:10" x14ac:dyDescent="0.25">
      <c r="A27" s="4">
        <v>42779</v>
      </c>
      <c r="B27" s="3">
        <v>170112313</v>
      </c>
      <c r="C27" s="40">
        <v>2</v>
      </c>
      <c r="D27" s="6">
        <v>210525</v>
      </c>
      <c r="E27" s="7"/>
      <c r="F27" s="40"/>
      <c r="G27" s="6"/>
      <c r="H27" s="7"/>
      <c r="I27" s="39"/>
      <c r="J27" s="6"/>
    </row>
    <row r="28" spans="1:10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0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</row>
    <row r="30" spans="1:10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</row>
    <row r="31" spans="1:10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</row>
    <row r="32" spans="1:10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190</v>
      </c>
      <c r="D33" s="9"/>
      <c r="E33" s="8" t="s">
        <v>11</v>
      </c>
      <c r="F33" s="77">
        <f>SUM(F8:F32)</f>
        <v>46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420" t="s">
        <v>12</v>
      </c>
      <c r="H35" s="420"/>
      <c r="I35" s="39"/>
      <c r="J35" s="13">
        <f>SUM(D8:D29)</f>
        <v>18484729</v>
      </c>
    </row>
    <row r="36" spans="1:10" x14ac:dyDescent="0.25">
      <c r="A36" s="4"/>
      <c r="B36" s="3"/>
      <c r="C36" s="40"/>
      <c r="D36" s="6"/>
      <c r="E36" s="7"/>
      <c r="F36" s="40"/>
      <c r="G36" s="420" t="s">
        <v>13</v>
      </c>
      <c r="H36" s="420"/>
      <c r="I36" s="39"/>
      <c r="J36" s="13">
        <f>SUM(G8:G32)</f>
        <v>4570651</v>
      </c>
    </row>
    <row r="37" spans="1:10" x14ac:dyDescent="0.25">
      <c r="A37" s="14"/>
      <c r="B37" s="7"/>
      <c r="C37" s="40"/>
      <c r="D37" s="6"/>
      <c r="E37" s="7"/>
      <c r="F37" s="40"/>
      <c r="G37" s="420" t="s">
        <v>14</v>
      </c>
      <c r="H37" s="420"/>
      <c r="I37" s="41"/>
      <c r="J37" s="15">
        <f>J35-J36</f>
        <v>13914078</v>
      </c>
    </row>
    <row r="38" spans="1:10" x14ac:dyDescent="0.25">
      <c r="A38" s="4"/>
      <c r="B38" s="16"/>
      <c r="C38" s="40"/>
      <c r="D38" s="17"/>
      <c r="E38" s="7"/>
      <c r="F38" s="40"/>
      <c r="G38" s="420" t="s">
        <v>15</v>
      </c>
      <c r="H38" s="420"/>
      <c r="I38" s="39"/>
      <c r="J38" s="13">
        <f>SUM(H8:H33)</f>
        <v>0</v>
      </c>
    </row>
    <row r="39" spans="1:10" x14ac:dyDescent="0.25">
      <c r="A39" s="4"/>
      <c r="B39" s="16"/>
      <c r="C39" s="40"/>
      <c r="D39" s="17"/>
      <c r="E39" s="7"/>
      <c r="F39" s="40"/>
      <c r="G39" s="420" t="s">
        <v>16</v>
      </c>
      <c r="H39" s="420"/>
      <c r="I39" s="39"/>
      <c r="J39" s="13">
        <f>J37+J38</f>
        <v>13914078</v>
      </c>
    </row>
    <row r="40" spans="1:10" x14ac:dyDescent="0.25">
      <c r="A40" s="4"/>
      <c r="B40" s="16"/>
      <c r="C40" s="40"/>
      <c r="D40" s="17"/>
      <c r="E40" s="7"/>
      <c r="F40" s="40"/>
      <c r="G40" s="420" t="s">
        <v>5</v>
      </c>
      <c r="H40" s="420"/>
      <c r="I40" s="39"/>
      <c r="J40" s="13">
        <f>SUM(I8:I33)</f>
        <v>13500600</v>
      </c>
    </row>
    <row r="41" spans="1:10" x14ac:dyDescent="0.25">
      <c r="A41" s="4"/>
      <c r="B41" s="16"/>
      <c r="C41" s="40"/>
      <c r="D41" s="17"/>
      <c r="E41" s="7"/>
      <c r="F41" s="40"/>
      <c r="G41" s="420" t="s">
        <v>31</v>
      </c>
      <c r="H41" s="420"/>
      <c r="I41" s="40" t="str">
        <f>IF(J41&gt;0,"SALDO",IF(J41&lt;0,"PIUTANG",IF(J41=0,"LUNAS")))</f>
        <v>PIUTANG</v>
      </c>
      <c r="J41" s="13">
        <f>J40-J39</f>
        <v>-413478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1:H41"/>
    <mergeCell ref="G35:H35"/>
    <mergeCell ref="G36:H36"/>
    <mergeCell ref="G37:H37"/>
    <mergeCell ref="G38:H38"/>
    <mergeCell ref="G39:H39"/>
    <mergeCell ref="G40:H40"/>
  </mergeCells>
  <pageMargins left="0.24" right="0.21" top="0.75" bottom="0.75" header="0.3" footer="0.3"/>
  <pageSetup paperSize="9" orientation="portrait" horizontalDpi="0" verticalDpi="0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L41"/>
  <sheetViews>
    <sheetView workbookViewId="0">
      <pane ySplit="7" topLeftCell="A8" activePane="bottomLeft" state="frozen"/>
      <selection pane="bottomLeft" activeCell="I10" sqref="I10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22" customWidth="1"/>
    <col min="4" max="4" width="11.28515625" customWidth="1"/>
    <col min="5" max="5" width="10.28515625" customWidth="1"/>
    <col min="6" max="6" width="4.5703125" style="19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2" width="10.5703125" bestFit="1" customWidth="1"/>
  </cols>
  <sheetData>
    <row r="1" spans="1:10" x14ac:dyDescent="0.25">
      <c r="A1" s="20" t="s">
        <v>0</v>
      </c>
      <c r="B1" s="20"/>
      <c r="C1" s="221" t="s">
        <v>106</v>
      </c>
      <c r="D1" s="20"/>
      <c r="E1" s="20"/>
      <c r="F1" s="414" t="s">
        <v>22</v>
      </c>
      <c r="G1" s="414"/>
      <c r="H1" s="414"/>
      <c r="I1" s="38" t="s">
        <v>75</v>
      </c>
      <c r="J1" s="20"/>
    </row>
    <row r="2" spans="1:10" x14ac:dyDescent="0.25">
      <c r="A2" s="20" t="s">
        <v>1</v>
      </c>
      <c r="B2" s="20"/>
      <c r="C2" s="221" t="s">
        <v>69</v>
      </c>
      <c r="D2" s="20"/>
      <c r="E2" s="20"/>
      <c r="F2" s="414" t="s">
        <v>21</v>
      </c>
      <c r="G2" s="414"/>
      <c r="H2" s="414"/>
      <c r="I2" s="38">
        <f>J41*-1</f>
        <v>-112</v>
      </c>
      <c r="J2" s="20"/>
    </row>
    <row r="3" spans="1:10" s="233" customFormat="1" x14ac:dyDescent="0.25">
      <c r="A3" s="218" t="s">
        <v>114</v>
      </c>
      <c r="B3" s="218"/>
      <c r="C3" s="221" t="s">
        <v>138</v>
      </c>
      <c r="D3" s="218"/>
      <c r="E3" s="218"/>
      <c r="F3" s="265"/>
      <c r="G3" s="265"/>
      <c r="H3" s="265"/>
      <c r="I3" s="220"/>
      <c r="J3" s="218"/>
    </row>
    <row r="5" spans="1:10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</row>
    <row r="6" spans="1:10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25" t="s">
        <v>4</v>
      </c>
      <c r="I6" s="457" t="s">
        <v>5</v>
      </c>
      <c r="J6" s="429" t="s">
        <v>6</v>
      </c>
    </row>
    <row r="7" spans="1:10" x14ac:dyDescent="0.25">
      <c r="A7" s="451"/>
      <c r="B7" s="189" t="s">
        <v>7</v>
      </c>
      <c r="C7" s="255" t="s">
        <v>8</v>
      </c>
      <c r="D7" s="190" t="s">
        <v>9</v>
      </c>
      <c r="E7" s="189" t="s">
        <v>10</v>
      </c>
      <c r="F7" s="189" t="s">
        <v>8</v>
      </c>
      <c r="G7" s="190" t="s">
        <v>9</v>
      </c>
      <c r="H7" s="426"/>
      <c r="I7" s="458"/>
      <c r="J7" s="430"/>
    </row>
    <row r="8" spans="1:10" x14ac:dyDescent="0.25">
      <c r="A8" s="241">
        <v>42712</v>
      </c>
      <c r="B8" s="89">
        <v>160105793</v>
      </c>
      <c r="C8" s="91">
        <v>21</v>
      </c>
      <c r="D8" s="90">
        <v>2226263</v>
      </c>
      <c r="E8" s="242"/>
      <c r="F8" s="242"/>
      <c r="G8" s="243"/>
      <c r="H8" s="246"/>
      <c r="I8" s="245">
        <v>2226300</v>
      </c>
      <c r="J8" s="246" t="s">
        <v>17</v>
      </c>
    </row>
    <row r="9" spans="1:10" x14ac:dyDescent="0.25">
      <c r="A9" s="241">
        <v>42723</v>
      </c>
      <c r="B9" s="89">
        <v>160106907</v>
      </c>
      <c r="C9" s="91">
        <v>9</v>
      </c>
      <c r="D9" s="90">
        <v>1018413</v>
      </c>
      <c r="E9" s="242"/>
      <c r="F9" s="244"/>
      <c r="G9" s="246"/>
      <c r="H9" s="246">
        <v>75000</v>
      </c>
      <c r="I9" s="245">
        <v>371013</v>
      </c>
      <c r="J9" s="246" t="s">
        <v>97</v>
      </c>
    </row>
    <row r="10" spans="1:10" x14ac:dyDescent="0.25">
      <c r="A10" s="241">
        <v>42729</v>
      </c>
      <c r="B10" s="89">
        <v>160107451</v>
      </c>
      <c r="C10" s="91">
        <v>4</v>
      </c>
      <c r="D10" s="90">
        <v>442925</v>
      </c>
      <c r="E10" s="242">
        <v>160028656</v>
      </c>
      <c r="F10" s="244">
        <v>8</v>
      </c>
      <c r="G10" s="246">
        <v>772363</v>
      </c>
      <c r="H10" s="246"/>
      <c r="I10" s="245"/>
      <c r="J10" s="246"/>
    </row>
    <row r="11" spans="1:10" x14ac:dyDescent="0.25">
      <c r="A11" s="241">
        <v>42739</v>
      </c>
      <c r="B11" s="242">
        <v>170108121</v>
      </c>
      <c r="C11" s="248">
        <v>9</v>
      </c>
      <c r="D11" s="246">
        <v>996975</v>
      </c>
      <c r="E11" s="242"/>
      <c r="F11" s="242"/>
      <c r="G11" s="243"/>
      <c r="H11" s="246"/>
      <c r="I11" s="245">
        <v>569800</v>
      </c>
      <c r="J11" s="246" t="s">
        <v>97</v>
      </c>
    </row>
    <row r="12" spans="1:10" x14ac:dyDescent="0.25">
      <c r="A12" s="241">
        <v>42742</v>
      </c>
      <c r="B12" s="242">
        <v>170108394</v>
      </c>
      <c r="C12" s="248">
        <v>8</v>
      </c>
      <c r="D12" s="246">
        <v>888388</v>
      </c>
      <c r="E12" s="242">
        <v>170028852</v>
      </c>
      <c r="F12" s="86">
        <v>8</v>
      </c>
      <c r="G12" s="243">
        <v>870100</v>
      </c>
      <c r="H12" s="246"/>
      <c r="I12" s="245">
        <v>888388</v>
      </c>
      <c r="J12" s="246" t="s">
        <v>97</v>
      </c>
    </row>
    <row r="13" spans="1:10" x14ac:dyDescent="0.25">
      <c r="A13" s="241">
        <v>42743</v>
      </c>
      <c r="B13" s="242">
        <v>170209405</v>
      </c>
      <c r="C13" s="248">
        <v>2</v>
      </c>
      <c r="D13" s="246">
        <v>170013</v>
      </c>
      <c r="E13" s="242">
        <v>170028860</v>
      </c>
      <c r="F13" s="86">
        <v>1</v>
      </c>
      <c r="G13" s="243">
        <v>126000</v>
      </c>
      <c r="H13" s="246"/>
      <c r="I13" s="245">
        <v>443000</v>
      </c>
      <c r="J13" s="246" t="s">
        <v>77</v>
      </c>
    </row>
    <row r="14" spans="1:10" x14ac:dyDescent="0.25">
      <c r="A14" s="241">
        <v>42747</v>
      </c>
      <c r="B14" s="242">
        <v>170108733</v>
      </c>
      <c r="C14" s="248">
        <v>5</v>
      </c>
      <c r="D14" s="246">
        <v>432863</v>
      </c>
      <c r="E14" s="242"/>
      <c r="F14" s="86"/>
      <c r="G14" s="246"/>
      <c r="H14" s="246">
        <v>75000</v>
      </c>
      <c r="I14" s="245"/>
      <c r="J14" s="246"/>
    </row>
    <row r="15" spans="1:10" x14ac:dyDescent="0.25">
      <c r="A15" s="241">
        <v>42750</v>
      </c>
      <c r="B15" s="242">
        <v>170108990</v>
      </c>
      <c r="C15" s="248">
        <v>6</v>
      </c>
      <c r="D15" s="246">
        <v>597275</v>
      </c>
      <c r="E15" s="242">
        <v>170028985</v>
      </c>
      <c r="F15" s="86">
        <v>1</v>
      </c>
      <c r="G15" s="246">
        <v>102900</v>
      </c>
      <c r="H15" s="246"/>
      <c r="I15" s="245">
        <v>603250</v>
      </c>
      <c r="J15" s="246" t="s">
        <v>97</v>
      </c>
    </row>
    <row r="16" spans="1:10" x14ac:dyDescent="0.25">
      <c r="A16" s="241">
        <v>42756</v>
      </c>
      <c r="B16" s="242">
        <v>170109465</v>
      </c>
      <c r="C16" s="248">
        <v>6</v>
      </c>
      <c r="D16" s="246">
        <v>513800</v>
      </c>
      <c r="E16" s="242"/>
      <c r="F16" s="86"/>
      <c r="G16" s="246"/>
      <c r="H16" s="246"/>
      <c r="I16" s="245"/>
      <c r="J16" s="246"/>
    </row>
    <row r="17" spans="1:12" x14ac:dyDescent="0.25">
      <c r="A17" s="241">
        <v>42756</v>
      </c>
      <c r="B17" s="242">
        <v>170109490</v>
      </c>
      <c r="C17" s="248">
        <v>1</v>
      </c>
      <c r="D17" s="246">
        <v>98963</v>
      </c>
      <c r="E17" s="242"/>
      <c r="F17" s="86"/>
      <c r="G17" s="246"/>
      <c r="H17" s="246"/>
      <c r="I17" s="245">
        <v>1088000</v>
      </c>
      <c r="J17" s="246" t="s">
        <v>17</v>
      </c>
    </row>
    <row r="18" spans="1:12" x14ac:dyDescent="0.25">
      <c r="A18" s="241">
        <v>42762</v>
      </c>
      <c r="B18" s="242">
        <v>170110093</v>
      </c>
      <c r="C18" s="248">
        <v>4</v>
      </c>
      <c r="D18" s="246">
        <v>475125</v>
      </c>
      <c r="E18" s="242"/>
      <c r="F18" s="86"/>
      <c r="G18" s="246"/>
      <c r="H18" s="246"/>
      <c r="I18" s="245"/>
      <c r="J18" s="246"/>
    </row>
    <row r="19" spans="1:12" x14ac:dyDescent="0.25">
      <c r="A19" s="241">
        <v>42768</v>
      </c>
      <c r="B19" s="242">
        <v>170110825</v>
      </c>
      <c r="C19" s="248">
        <v>24</v>
      </c>
      <c r="D19" s="246">
        <v>2274125</v>
      </c>
      <c r="E19" s="242"/>
      <c r="F19" s="86"/>
      <c r="G19" s="246"/>
      <c r="H19" s="6">
        <v>50000</v>
      </c>
      <c r="I19" s="245">
        <v>1761638</v>
      </c>
      <c r="J19" s="246" t="s">
        <v>97</v>
      </c>
    </row>
    <row r="20" spans="1:12" x14ac:dyDescent="0.25">
      <c r="A20" s="4">
        <v>42783</v>
      </c>
      <c r="B20" s="3">
        <v>170112835</v>
      </c>
      <c r="C20" s="175">
        <v>19</v>
      </c>
      <c r="D20" s="6"/>
      <c r="E20" s="242">
        <v>170029863</v>
      </c>
      <c r="F20" s="86">
        <v>5</v>
      </c>
      <c r="G20" s="246">
        <v>512488</v>
      </c>
      <c r="H20" s="6"/>
      <c r="I20" s="39"/>
      <c r="J20" s="6"/>
    </row>
    <row r="21" spans="1:12" x14ac:dyDescent="0.25">
      <c r="A21" s="4"/>
      <c r="B21" s="3"/>
      <c r="C21" s="175"/>
      <c r="D21" s="6"/>
      <c r="E21" s="3"/>
      <c r="F21" s="29"/>
      <c r="G21" s="6"/>
      <c r="H21" s="6"/>
      <c r="I21" s="39"/>
      <c r="J21" s="6"/>
    </row>
    <row r="22" spans="1:12" x14ac:dyDescent="0.25">
      <c r="A22" s="4"/>
      <c r="B22" s="3"/>
      <c r="C22" s="175"/>
      <c r="D22" s="6"/>
      <c r="E22" s="3"/>
      <c r="F22" s="29"/>
      <c r="G22" s="6"/>
      <c r="H22" s="6"/>
      <c r="I22" s="39"/>
      <c r="J22" s="6"/>
    </row>
    <row r="23" spans="1:12" x14ac:dyDescent="0.25">
      <c r="A23" s="4"/>
      <c r="B23" s="3"/>
      <c r="C23" s="175"/>
      <c r="D23" s="6"/>
      <c r="E23" s="3"/>
      <c r="F23" s="29"/>
      <c r="G23" s="6"/>
      <c r="H23" s="6"/>
      <c r="I23" s="39"/>
      <c r="J23" s="6"/>
    </row>
    <row r="24" spans="1:12" x14ac:dyDescent="0.25">
      <c r="A24" s="4"/>
      <c r="B24" s="3"/>
      <c r="C24" s="175"/>
      <c r="D24" s="6"/>
      <c r="E24" s="3"/>
      <c r="F24" s="29"/>
      <c r="G24" s="6"/>
      <c r="H24" s="6"/>
      <c r="I24" s="39"/>
      <c r="J24" s="6"/>
    </row>
    <row r="25" spans="1:12" x14ac:dyDescent="0.25">
      <c r="A25" s="4"/>
      <c r="B25" s="3"/>
      <c r="C25" s="175"/>
      <c r="D25" s="6"/>
      <c r="E25" s="3"/>
      <c r="F25" s="29"/>
      <c r="G25" s="6"/>
      <c r="H25" s="6"/>
      <c r="I25" s="39"/>
      <c r="J25" s="6"/>
    </row>
    <row r="26" spans="1:12" x14ac:dyDescent="0.25">
      <c r="A26" s="4"/>
      <c r="B26" s="3"/>
      <c r="C26" s="175"/>
      <c r="D26" s="6"/>
      <c r="E26" s="3"/>
      <c r="F26" s="29"/>
      <c r="G26" s="6"/>
      <c r="H26" s="6"/>
      <c r="I26" s="39"/>
      <c r="J26" s="6"/>
    </row>
    <row r="27" spans="1:12" x14ac:dyDescent="0.25">
      <c r="A27" s="4"/>
      <c r="B27" s="3"/>
      <c r="C27" s="240"/>
      <c r="D27" s="6"/>
      <c r="E27" s="7"/>
      <c r="F27" s="3"/>
      <c r="G27" s="6"/>
      <c r="H27" s="7"/>
      <c r="I27" s="39"/>
      <c r="J27" s="6"/>
    </row>
    <row r="28" spans="1:12" x14ac:dyDescent="0.25">
      <c r="A28" s="4"/>
      <c r="B28" s="3"/>
      <c r="C28" s="240"/>
      <c r="D28" s="6"/>
      <c r="E28" s="7"/>
      <c r="F28" s="3"/>
      <c r="G28" s="6"/>
      <c r="H28" s="7"/>
      <c r="I28" s="39"/>
      <c r="J28" s="6"/>
    </row>
    <row r="29" spans="1:12" x14ac:dyDescent="0.25">
      <c r="A29" s="4"/>
      <c r="B29" s="3"/>
      <c r="C29" s="240"/>
      <c r="D29" s="6"/>
      <c r="E29" s="7"/>
      <c r="F29" s="3"/>
      <c r="G29" s="6"/>
      <c r="H29" s="7"/>
      <c r="I29" s="39"/>
      <c r="J29" s="6"/>
    </row>
    <row r="30" spans="1:12" x14ac:dyDescent="0.25">
      <c r="A30" s="4"/>
      <c r="B30" s="3"/>
      <c r="C30" s="240"/>
      <c r="D30" s="6"/>
      <c r="E30" s="7"/>
      <c r="F30" s="3"/>
      <c r="G30" s="6"/>
      <c r="H30" s="7"/>
      <c r="I30" s="39"/>
      <c r="J30" s="6"/>
      <c r="L30" s="18"/>
    </row>
    <row r="31" spans="1:12" x14ac:dyDescent="0.25">
      <c r="A31" s="4"/>
      <c r="B31" s="3"/>
      <c r="C31" s="240"/>
      <c r="D31" s="6"/>
      <c r="E31" s="7"/>
      <c r="F31" s="3"/>
      <c r="G31" s="6"/>
      <c r="H31" s="7"/>
      <c r="I31" s="39"/>
      <c r="J31" s="6"/>
      <c r="L31" s="18"/>
    </row>
    <row r="32" spans="1:12" x14ac:dyDescent="0.25">
      <c r="A32" s="4"/>
      <c r="B32" s="3"/>
      <c r="C32" s="240"/>
      <c r="D32" s="6"/>
      <c r="E32" s="7"/>
      <c r="F32" s="3"/>
      <c r="G32" s="6"/>
      <c r="H32" s="7"/>
      <c r="I32" s="39"/>
      <c r="J32" s="6"/>
    </row>
    <row r="33" spans="1:10" x14ac:dyDescent="0.25">
      <c r="A33" s="4"/>
      <c r="B33" s="8" t="s">
        <v>11</v>
      </c>
      <c r="C33" s="232">
        <f>SUM(C8:C32)</f>
        <v>118</v>
      </c>
      <c r="D33" s="9"/>
      <c r="E33" s="8" t="s">
        <v>11</v>
      </c>
      <c r="F33" s="8">
        <f>SUM(F8:F32)</f>
        <v>23</v>
      </c>
      <c r="G33" s="5"/>
      <c r="H33" s="3"/>
      <c r="I33" s="40"/>
      <c r="J33" s="5"/>
    </row>
    <row r="34" spans="1:10" x14ac:dyDescent="0.25">
      <c r="A34" s="4"/>
      <c r="B34" s="8"/>
      <c r="C34" s="232"/>
      <c r="D34" s="9"/>
      <c r="E34" s="8"/>
      <c r="F34" s="8"/>
      <c r="G34" s="32"/>
      <c r="H34" s="33"/>
      <c r="I34" s="40"/>
      <c r="J34" s="5"/>
    </row>
    <row r="35" spans="1:10" x14ac:dyDescent="0.25">
      <c r="A35" s="10"/>
      <c r="B35" s="11"/>
      <c r="C35" s="240"/>
      <c r="D35" s="6"/>
      <c r="E35" s="8"/>
      <c r="F35" s="3"/>
      <c r="G35" s="420" t="s">
        <v>12</v>
      </c>
      <c r="H35" s="420"/>
      <c r="I35" s="39"/>
      <c r="J35" s="13">
        <f>SUM(D8:D29)</f>
        <v>10135128</v>
      </c>
    </row>
    <row r="36" spans="1:10" x14ac:dyDescent="0.25">
      <c r="A36" s="4"/>
      <c r="B36" s="3"/>
      <c r="C36" s="240"/>
      <c r="D36" s="6"/>
      <c r="E36" s="7"/>
      <c r="F36" s="3"/>
      <c r="G36" s="420" t="s">
        <v>13</v>
      </c>
      <c r="H36" s="420"/>
      <c r="I36" s="39"/>
      <c r="J36" s="13">
        <f>SUM(G8:G32)</f>
        <v>2383851</v>
      </c>
    </row>
    <row r="37" spans="1:10" x14ac:dyDescent="0.25">
      <c r="A37" s="14"/>
      <c r="B37" s="7"/>
      <c r="C37" s="240"/>
      <c r="D37" s="6"/>
      <c r="E37" s="7"/>
      <c r="F37" s="3"/>
      <c r="G37" s="420" t="s">
        <v>14</v>
      </c>
      <c r="H37" s="420"/>
      <c r="I37" s="41"/>
      <c r="J37" s="15">
        <f>J35-J36</f>
        <v>7751277</v>
      </c>
    </row>
    <row r="38" spans="1:10" x14ac:dyDescent="0.25">
      <c r="A38" s="4"/>
      <c r="B38" s="16"/>
      <c r="C38" s="240"/>
      <c r="D38" s="17"/>
      <c r="E38" s="7"/>
      <c r="F38" s="3"/>
      <c r="G38" s="420" t="s">
        <v>15</v>
      </c>
      <c r="H38" s="420"/>
      <c r="I38" s="39"/>
      <c r="J38" s="13">
        <f>SUM(H8:H33)</f>
        <v>200000</v>
      </c>
    </row>
    <row r="39" spans="1:10" x14ac:dyDescent="0.25">
      <c r="A39" s="4"/>
      <c r="B39" s="16"/>
      <c r="C39" s="240"/>
      <c r="D39" s="17"/>
      <c r="E39" s="7"/>
      <c r="F39" s="3"/>
      <c r="G39" s="420" t="s">
        <v>16</v>
      </c>
      <c r="H39" s="420"/>
      <c r="I39" s="39"/>
      <c r="J39" s="13">
        <f>J37+J38</f>
        <v>7951277</v>
      </c>
    </row>
    <row r="40" spans="1:10" x14ac:dyDescent="0.25">
      <c r="A40" s="4"/>
      <c r="B40" s="16"/>
      <c r="C40" s="240"/>
      <c r="D40" s="17"/>
      <c r="E40" s="7"/>
      <c r="F40" s="3"/>
      <c r="G40" s="420" t="s">
        <v>5</v>
      </c>
      <c r="H40" s="420"/>
      <c r="I40" s="39"/>
      <c r="J40" s="13">
        <f>SUM(I8:I33)</f>
        <v>7951389</v>
      </c>
    </row>
    <row r="41" spans="1:10" x14ac:dyDescent="0.25">
      <c r="A41" s="4"/>
      <c r="B41" s="16"/>
      <c r="C41" s="240"/>
      <c r="D41" s="17"/>
      <c r="E41" s="7"/>
      <c r="F41" s="3"/>
      <c r="G41" s="420" t="s">
        <v>31</v>
      </c>
      <c r="H41" s="420"/>
      <c r="I41" s="40" t="str">
        <f>IF(J41&gt;0,"SALDO",IF(J41&lt;0,"PIUTANG",IF(J41=0,"LUNAS")))</f>
        <v>SALDO</v>
      </c>
      <c r="J41" s="13">
        <f>J40-J39</f>
        <v>112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1:H41"/>
    <mergeCell ref="G35:H35"/>
    <mergeCell ref="G36:H36"/>
    <mergeCell ref="G37:H37"/>
    <mergeCell ref="G38:H38"/>
    <mergeCell ref="G39:H39"/>
    <mergeCell ref="G40:H40"/>
  </mergeCells>
  <pageMargins left="0.7" right="0.7" top="0.75" bottom="0.75" header="0.3" footer="0.3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/>
  <dimension ref="A1:M41"/>
  <sheetViews>
    <sheetView workbookViewId="0">
      <pane ySplit="7" topLeftCell="A8" activePane="bottomLeft" state="frozen"/>
      <selection pane="bottomLeft" activeCell="B18" sqref="B18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20.85546875" customWidth="1"/>
    <col min="12" max="13" width="10.5703125" bestFit="1" customWidth="1"/>
  </cols>
  <sheetData>
    <row r="1" spans="1:10" x14ac:dyDescent="0.25">
      <c r="A1" s="20" t="s">
        <v>0</v>
      </c>
      <c r="B1" s="20"/>
      <c r="C1" s="78" t="s">
        <v>101</v>
      </c>
      <c r="D1" s="20"/>
      <c r="E1" s="20"/>
      <c r="F1" s="414" t="s">
        <v>22</v>
      </c>
      <c r="G1" s="414"/>
      <c r="H1" s="414"/>
      <c r="I1" s="38"/>
      <c r="J1" s="20"/>
    </row>
    <row r="2" spans="1:10" x14ac:dyDescent="0.25">
      <c r="A2" s="20" t="s">
        <v>1</v>
      </c>
      <c r="B2" s="20"/>
      <c r="C2" s="78" t="s">
        <v>91</v>
      </c>
      <c r="D2" s="20"/>
      <c r="E2" s="20"/>
      <c r="F2" s="414" t="s">
        <v>21</v>
      </c>
      <c r="G2" s="414"/>
      <c r="H2" s="414"/>
      <c r="I2" s="38">
        <f>J41*-1</f>
        <v>-7325</v>
      </c>
      <c r="J2" s="20"/>
    </row>
    <row r="3" spans="1:10" s="233" customFormat="1" x14ac:dyDescent="0.25">
      <c r="A3" s="218" t="s">
        <v>114</v>
      </c>
      <c r="B3" s="218"/>
      <c r="C3" s="221" t="s">
        <v>137</v>
      </c>
      <c r="D3" s="218"/>
      <c r="E3" s="218"/>
      <c r="F3" s="265"/>
      <c r="G3" s="265"/>
      <c r="H3" s="265"/>
      <c r="I3" s="220"/>
      <c r="J3" s="218"/>
    </row>
    <row r="5" spans="1:10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</row>
    <row r="6" spans="1:10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25" t="s">
        <v>4</v>
      </c>
      <c r="I6" s="457" t="s">
        <v>5</v>
      </c>
      <c r="J6" s="429" t="s">
        <v>6</v>
      </c>
    </row>
    <row r="7" spans="1:10" x14ac:dyDescent="0.25">
      <c r="A7" s="451"/>
      <c r="B7" s="214" t="s">
        <v>7</v>
      </c>
      <c r="C7" s="216" t="s">
        <v>8</v>
      </c>
      <c r="D7" s="215" t="s">
        <v>9</v>
      </c>
      <c r="E7" s="214" t="s">
        <v>10</v>
      </c>
      <c r="F7" s="216" t="s">
        <v>8</v>
      </c>
      <c r="G7" s="215" t="s">
        <v>9</v>
      </c>
      <c r="H7" s="426"/>
      <c r="I7" s="458"/>
      <c r="J7" s="430"/>
    </row>
    <row r="8" spans="1:10" x14ac:dyDescent="0.25">
      <c r="A8" s="241">
        <v>42657</v>
      </c>
      <c r="B8" s="89">
        <v>160100128</v>
      </c>
      <c r="C8" s="91">
        <v>15</v>
      </c>
      <c r="D8" s="90">
        <v>1432900</v>
      </c>
      <c r="E8" s="242"/>
      <c r="F8" s="247"/>
      <c r="G8" s="243"/>
      <c r="H8" s="246"/>
      <c r="I8" s="245"/>
      <c r="J8" s="246"/>
    </row>
    <row r="9" spans="1:10" x14ac:dyDescent="0.25">
      <c r="A9" s="241">
        <v>42680</v>
      </c>
      <c r="B9" s="89">
        <v>160102430</v>
      </c>
      <c r="C9" s="91">
        <v>9</v>
      </c>
      <c r="D9" s="90">
        <v>758625</v>
      </c>
      <c r="E9" s="249">
        <v>160027503</v>
      </c>
      <c r="F9" s="245">
        <v>2</v>
      </c>
      <c r="G9" s="246">
        <v>230300</v>
      </c>
      <c r="H9" s="246"/>
      <c r="I9" s="245">
        <v>1500000</v>
      </c>
      <c r="J9" s="246" t="s">
        <v>102</v>
      </c>
    </row>
    <row r="10" spans="1:10" x14ac:dyDescent="0.25">
      <c r="A10" s="241">
        <v>42687</v>
      </c>
      <c r="B10" s="89">
        <v>160103145</v>
      </c>
      <c r="C10" s="91">
        <v>4</v>
      </c>
      <c r="D10" s="90">
        <v>388588</v>
      </c>
      <c r="E10" s="242">
        <v>160027685</v>
      </c>
      <c r="F10" s="245">
        <v>4</v>
      </c>
      <c r="G10" s="246">
        <v>433213</v>
      </c>
      <c r="H10" s="246"/>
      <c r="I10" s="245"/>
      <c r="J10" s="246"/>
    </row>
    <row r="11" spans="1:10" x14ac:dyDescent="0.25">
      <c r="A11" s="241">
        <v>42694</v>
      </c>
      <c r="B11" s="242">
        <v>160103909</v>
      </c>
      <c r="C11" s="248">
        <v>10</v>
      </c>
      <c r="D11" s="246">
        <v>858288</v>
      </c>
      <c r="E11" s="242"/>
      <c r="F11" s="247"/>
      <c r="G11" s="243"/>
      <c r="H11" s="246"/>
      <c r="I11" s="245">
        <v>813663</v>
      </c>
      <c r="J11" s="246" t="s">
        <v>97</v>
      </c>
    </row>
    <row r="12" spans="1:10" x14ac:dyDescent="0.25">
      <c r="A12" s="241">
        <v>42701</v>
      </c>
      <c r="B12" s="242">
        <v>160104616</v>
      </c>
      <c r="C12" s="248">
        <v>12</v>
      </c>
      <c r="D12" s="246">
        <v>966438</v>
      </c>
      <c r="E12" s="242">
        <v>160028036</v>
      </c>
      <c r="F12" s="248">
        <v>2</v>
      </c>
      <c r="G12" s="243">
        <v>284988</v>
      </c>
      <c r="H12" s="246"/>
      <c r="I12" s="245">
        <v>1150000</v>
      </c>
      <c r="J12" s="246"/>
    </row>
    <row r="13" spans="1:10" x14ac:dyDescent="0.25">
      <c r="A13" s="241"/>
      <c r="B13" s="242"/>
      <c r="C13" s="248"/>
      <c r="D13" s="246"/>
      <c r="E13" s="242"/>
      <c r="F13" s="248"/>
      <c r="G13" s="243"/>
      <c r="H13" s="246"/>
      <c r="I13" s="245"/>
      <c r="J13" s="246"/>
    </row>
    <row r="14" spans="1:10" x14ac:dyDescent="0.25">
      <c r="A14" s="98">
        <v>42737</v>
      </c>
      <c r="B14" s="99">
        <v>170107941</v>
      </c>
      <c r="C14" s="201">
        <v>7</v>
      </c>
      <c r="D14" s="34">
        <v>764663</v>
      </c>
      <c r="E14" s="99">
        <v>170028759</v>
      </c>
      <c r="F14" s="201">
        <v>1</v>
      </c>
      <c r="G14" s="34">
        <v>172900</v>
      </c>
      <c r="H14" s="34"/>
      <c r="I14" s="102">
        <v>542500</v>
      </c>
      <c r="J14" s="34" t="s">
        <v>97</v>
      </c>
    </row>
    <row r="15" spans="1:10" x14ac:dyDescent="0.25">
      <c r="A15" s="4">
        <v>42743</v>
      </c>
      <c r="B15" s="3">
        <v>170108402</v>
      </c>
      <c r="C15" s="175">
        <v>4</v>
      </c>
      <c r="D15" s="6">
        <v>411775</v>
      </c>
      <c r="E15" s="3">
        <v>170028858</v>
      </c>
      <c r="F15" s="175">
        <v>1</v>
      </c>
      <c r="G15" s="6">
        <v>49263</v>
      </c>
      <c r="H15" s="6"/>
      <c r="I15" s="39">
        <v>411775</v>
      </c>
      <c r="J15" s="6" t="s">
        <v>97</v>
      </c>
    </row>
    <row r="16" spans="1:10" x14ac:dyDescent="0.25">
      <c r="A16" s="4"/>
      <c r="B16" s="3"/>
      <c r="C16" s="175"/>
      <c r="D16" s="6"/>
      <c r="E16" s="3"/>
      <c r="F16" s="175"/>
      <c r="G16" s="6"/>
      <c r="H16" s="6"/>
      <c r="I16" s="39"/>
      <c r="J16" s="6"/>
    </row>
    <row r="17" spans="1:13" x14ac:dyDescent="0.25">
      <c r="A17" s="4"/>
      <c r="B17" s="3"/>
      <c r="C17" s="175"/>
      <c r="D17" s="6"/>
      <c r="E17" s="3"/>
      <c r="F17" s="175"/>
      <c r="G17" s="6"/>
      <c r="H17" s="6"/>
      <c r="I17" s="39"/>
      <c r="J17" s="6"/>
    </row>
    <row r="18" spans="1:13" x14ac:dyDescent="0.25">
      <c r="A18" s="4"/>
      <c r="B18" s="3"/>
      <c r="C18" s="175"/>
      <c r="D18" s="6"/>
      <c r="E18" s="3"/>
      <c r="F18" s="175"/>
      <c r="G18" s="6"/>
      <c r="H18" s="6"/>
      <c r="I18" s="39"/>
      <c r="J18" s="6"/>
    </row>
    <row r="19" spans="1:13" x14ac:dyDescent="0.25">
      <c r="A19" s="4"/>
      <c r="B19" s="3"/>
      <c r="C19" s="175"/>
      <c r="D19" s="6"/>
      <c r="E19" s="3"/>
      <c r="F19" s="175"/>
      <c r="G19" s="6"/>
      <c r="H19" s="6"/>
      <c r="I19" s="39"/>
      <c r="J19" s="6"/>
    </row>
    <row r="20" spans="1:13" x14ac:dyDescent="0.25">
      <c r="A20" s="4"/>
      <c r="B20" s="3"/>
      <c r="C20" s="175"/>
      <c r="D20" s="6"/>
      <c r="E20" s="3"/>
      <c r="F20" s="175"/>
      <c r="G20" s="6"/>
      <c r="H20" s="6"/>
      <c r="I20" s="39"/>
      <c r="J20" s="6"/>
    </row>
    <row r="21" spans="1:13" x14ac:dyDescent="0.25">
      <c r="A21" s="4"/>
      <c r="B21" s="3"/>
      <c r="C21" s="175"/>
      <c r="D21" s="6"/>
      <c r="E21" s="3"/>
      <c r="F21" s="175"/>
      <c r="G21" s="6"/>
      <c r="H21" s="6"/>
      <c r="I21" s="39"/>
      <c r="J21" s="6"/>
    </row>
    <row r="22" spans="1:13" x14ac:dyDescent="0.25">
      <c r="A22" s="4"/>
      <c r="B22" s="3"/>
      <c r="C22" s="175"/>
      <c r="D22" s="6"/>
      <c r="E22" s="3"/>
      <c r="F22" s="175"/>
      <c r="G22" s="6"/>
      <c r="H22" s="6"/>
      <c r="I22" s="39"/>
      <c r="J22" s="6"/>
    </row>
    <row r="23" spans="1:13" x14ac:dyDescent="0.25">
      <c r="A23" s="4"/>
      <c r="B23" s="3"/>
      <c r="C23" s="175"/>
      <c r="D23" s="6"/>
      <c r="E23" s="3"/>
      <c r="F23" s="175"/>
      <c r="G23" s="6"/>
      <c r="H23" s="6"/>
      <c r="I23" s="39"/>
      <c r="J23" s="6"/>
    </row>
    <row r="24" spans="1:13" x14ac:dyDescent="0.25">
      <c r="A24" s="4"/>
      <c r="B24" s="3"/>
      <c r="C24" s="175"/>
      <c r="D24" s="6"/>
      <c r="E24" s="3"/>
      <c r="F24" s="175"/>
      <c r="G24" s="6"/>
      <c r="H24" s="6"/>
      <c r="I24" s="39"/>
      <c r="J24" s="6"/>
    </row>
    <row r="25" spans="1:13" x14ac:dyDescent="0.25">
      <c r="A25" s="4"/>
      <c r="B25" s="3"/>
      <c r="C25" s="175"/>
      <c r="D25" s="6"/>
      <c r="E25" s="3"/>
      <c r="F25" s="175"/>
      <c r="G25" s="6"/>
      <c r="H25" s="6"/>
      <c r="I25" s="39"/>
      <c r="J25" s="6"/>
    </row>
    <row r="26" spans="1:13" x14ac:dyDescent="0.25">
      <c r="A26" s="4"/>
      <c r="B26" s="3"/>
      <c r="C26" s="175"/>
      <c r="D26" s="6"/>
      <c r="E26" s="3"/>
      <c r="F26" s="175"/>
      <c r="G26" s="6"/>
      <c r="H26" s="6"/>
      <c r="I26" s="39"/>
      <c r="J26" s="6"/>
    </row>
    <row r="27" spans="1:13" x14ac:dyDescent="0.25">
      <c r="A27" s="4"/>
      <c r="B27" s="3"/>
      <c r="C27" s="40"/>
      <c r="D27" s="6"/>
      <c r="E27" s="7"/>
      <c r="F27" s="40"/>
      <c r="G27" s="6"/>
      <c r="H27" s="7"/>
      <c r="I27" s="39"/>
      <c r="J27" s="6"/>
    </row>
    <row r="28" spans="1:13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3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  <c r="L31" s="18"/>
    </row>
    <row r="32" spans="1:13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61</v>
      </c>
      <c r="D33" s="9"/>
      <c r="E33" s="8" t="s">
        <v>11</v>
      </c>
      <c r="F33" s="77">
        <f>SUM(F8:F32)</f>
        <v>10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420" t="s">
        <v>12</v>
      </c>
      <c r="H35" s="420"/>
      <c r="I35" s="39"/>
      <c r="J35" s="13">
        <f>SUM(D8:D29)</f>
        <v>5581277</v>
      </c>
    </row>
    <row r="36" spans="1:10" x14ac:dyDescent="0.25">
      <c r="A36" s="4"/>
      <c r="B36" s="3"/>
      <c r="C36" s="40"/>
      <c r="D36" s="6"/>
      <c r="E36" s="7"/>
      <c r="F36" s="40"/>
      <c r="G36" s="420" t="s">
        <v>13</v>
      </c>
      <c r="H36" s="420"/>
      <c r="I36" s="39"/>
      <c r="J36" s="13">
        <f>SUM(G8:G32)</f>
        <v>1170664</v>
      </c>
    </row>
    <row r="37" spans="1:10" x14ac:dyDescent="0.25">
      <c r="A37" s="14"/>
      <c r="B37" s="7"/>
      <c r="C37" s="40"/>
      <c r="D37" s="6"/>
      <c r="E37" s="7"/>
      <c r="F37" s="40"/>
      <c r="G37" s="420" t="s">
        <v>14</v>
      </c>
      <c r="H37" s="420"/>
      <c r="I37" s="41"/>
      <c r="J37" s="15">
        <f>J35-J36</f>
        <v>4410613</v>
      </c>
    </row>
    <row r="38" spans="1:10" x14ac:dyDescent="0.25">
      <c r="A38" s="4"/>
      <c r="B38" s="16"/>
      <c r="C38" s="40"/>
      <c r="D38" s="17"/>
      <c r="E38" s="7"/>
      <c r="F38" s="40"/>
      <c r="G38" s="420" t="s">
        <v>15</v>
      </c>
      <c r="H38" s="420"/>
      <c r="I38" s="39"/>
      <c r="J38" s="13">
        <f>SUM(H8:H33)</f>
        <v>0</v>
      </c>
    </row>
    <row r="39" spans="1:10" x14ac:dyDescent="0.25">
      <c r="A39" s="4"/>
      <c r="B39" s="16"/>
      <c r="C39" s="40"/>
      <c r="D39" s="17"/>
      <c r="E39" s="7"/>
      <c r="F39" s="40"/>
      <c r="G39" s="420" t="s">
        <v>16</v>
      </c>
      <c r="H39" s="420"/>
      <c r="I39" s="39"/>
      <c r="J39" s="13">
        <f>J37+J38</f>
        <v>4410613</v>
      </c>
    </row>
    <row r="40" spans="1:10" x14ac:dyDescent="0.25">
      <c r="A40" s="4"/>
      <c r="B40" s="16"/>
      <c r="C40" s="40"/>
      <c r="D40" s="17"/>
      <c r="E40" s="7"/>
      <c r="F40" s="40"/>
      <c r="G40" s="420" t="s">
        <v>5</v>
      </c>
      <c r="H40" s="420"/>
      <c r="I40" s="39"/>
      <c r="J40" s="13">
        <f>SUM(I8:I33)</f>
        <v>4417938</v>
      </c>
    </row>
    <row r="41" spans="1:10" x14ac:dyDescent="0.25">
      <c r="A41" s="4"/>
      <c r="B41" s="16"/>
      <c r="C41" s="40"/>
      <c r="D41" s="17"/>
      <c r="E41" s="7"/>
      <c r="F41" s="40"/>
      <c r="G41" s="420" t="s">
        <v>31</v>
      </c>
      <c r="H41" s="420"/>
      <c r="I41" s="40" t="str">
        <f>IF(J41&gt;0,"SALDO",IF(J41&lt;0,"PIUTANG",IF(J41=0,"LUNAS")))</f>
        <v>SALDO</v>
      </c>
      <c r="J41" s="13">
        <f>J40-J39</f>
        <v>7325</v>
      </c>
    </row>
  </sheetData>
  <mergeCells count="15">
    <mergeCell ref="G41:H41"/>
    <mergeCell ref="G35:H35"/>
    <mergeCell ref="G36:H36"/>
    <mergeCell ref="G37:H37"/>
    <mergeCell ref="G38:H38"/>
    <mergeCell ref="G39:H39"/>
    <mergeCell ref="G40:H40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>
    <pageSetUpPr fitToPage="1"/>
  </sheetPr>
  <dimension ref="A1:P164"/>
  <sheetViews>
    <sheetView workbookViewId="0">
      <pane ySplit="7" topLeftCell="A144" activePane="bottomLeft" state="frozen"/>
      <selection pane="bottomLeft" activeCell="H153" sqref="H153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1" max="11" width="9.140625" style="37"/>
    <col min="12" max="13" width="10.5703125" style="37" bestFit="1" customWidth="1"/>
    <col min="14" max="16" width="9.140625" style="37"/>
  </cols>
  <sheetData>
    <row r="1" spans="1:16" x14ac:dyDescent="0.25">
      <c r="A1" s="20" t="s">
        <v>0</v>
      </c>
      <c r="B1" s="20"/>
      <c r="C1" s="78" t="s">
        <v>88</v>
      </c>
      <c r="D1" s="20"/>
      <c r="E1" s="20"/>
      <c r="F1" s="414" t="s">
        <v>22</v>
      </c>
      <c r="G1" s="414"/>
      <c r="H1" s="414"/>
      <c r="I1" s="38" t="s">
        <v>89</v>
      </c>
      <c r="J1" s="20"/>
      <c r="L1" s="37">
        <f>SUM(D138:D145)</f>
        <v>1728389</v>
      </c>
    </row>
    <row r="2" spans="1:16" x14ac:dyDescent="0.25">
      <c r="A2" s="20" t="s">
        <v>1</v>
      </c>
      <c r="B2" s="20"/>
      <c r="C2" s="78" t="s">
        <v>19</v>
      </c>
      <c r="D2" s="20"/>
      <c r="E2" s="20"/>
      <c r="F2" s="414" t="s">
        <v>21</v>
      </c>
      <c r="G2" s="414"/>
      <c r="H2" s="414"/>
      <c r="I2" s="38">
        <f>J164*-1</f>
        <v>-389274</v>
      </c>
      <c r="J2" s="20"/>
      <c r="L2" s="37">
        <f>SUM(G138:G145)</f>
        <v>370038</v>
      </c>
    </row>
    <row r="3" spans="1:16" s="233" customFormat="1" x14ac:dyDescent="0.25">
      <c r="A3" s="218" t="s">
        <v>114</v>
      </c>
      <c r="B3" s="218"/>
      <c r="C3" s="221" t="s">
        <v>134</v>
      </c>
      <c r="D3" s="218"/>
      <c r="E3" s="218"/>
      <c r="F3" s="265"/>
      <c r="G3" s="265"/>
      <c r="H3" s="265"/>
      <c r="I3" s="220"/>
      <c r="J3" s="218"/>
      <c r="K3" s="219"/>
      <c r="L3" s="37">
        <f>L1-L2</f>
        <v>1358351</v>
      </c>
      <c r="M3" s="219"/>
      <c r="N3" s="219"/>
      <c r="O3" s="219"/>
      <c r="P3" s="219"/>
    </row>
    <row r="5" spans="1:16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</row>
    <row r="6" spans="1:16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25" t="s">
        <v>4</v>
      </c>
      <c r="I6" s="457" t="s">
        <v>5</v>
      </c>
      <c r="J6" s="429" t="s">
        <v>6</v>
      </c>
    </row>
    <row r="7" spans="1:16" x14ac:dyDescent="0.25">
      <c r="A7" s="451"/>
      <c r="B7" s="192" t="s">
        <v>7</v>
      </c>
      <c r="C7" s="200" t="s">
        <v>8</v>
      </c>
      <c r="D7" s="193" t="s">
        <v>9</v>
      </c>
      <c r="E7" s="192" t="s">
        <v>10</v>
      </c>
      <c r="F7" s="200" t="s">
        <v>8</v>
      </c>
      <c r="G7" s="193" t="s">
        <v>9</v>
      </c>
      <c r="H7" s="426"/>
      <c r="I7" s="458"/>
      <c r="J7" s="430"/>
    </row>
    <row r="8" spans="1:16" x14ac:dyDescent="0.25">
      <c r="A8" s="43">
        <v>42633</v>
      </c>
      <c r="B8" s="89">
        <v>160097510</v>
      </c>
      <c r="C8" s="91">
        <v>4</v>
      </c>
      <c r="D8" s="90">
        <v>461038</v>
      </c>
      <c r="E8" s="46"/>
      <c r="F8" s="82"/>
      <c r="G8" s="47"/>
      <c r="H8" s="50"/>
      <c r="I8" s="49">
        <v>1496038</v>
      </c>
      <c r="J8" s="50" t="s">
        <v>17</v>
      </c>
    </row>
    <row r="9" spans="1:16" x14ac:dyDescent="0.25">
      <c r="A9" s="43">
        <v>42633</v>
      </c>
      <c r="B9" s="89">
        <v>160097537</v>
      </c>
      <c r="C9" s="91">
        <v>1</v>
      </c>
      <c r="D9" s="90">
        <v>37100</v>
      </c>
      <c r="E9" s="46"/>
      <c r="F9" s="49"/>
      <c r="G9" s="50"/>
      <c r="H9" s="50"/>
      <c r="I9" s="49"/>
      <c r="J9" s="50"/>
    </row>
    <row r="10" spans="1:16" x14ac:dyDescent="0.25">
      <c r="A10" s="43">
        <v>42634</v>
      </c>
      <c r="B10" s="89">
        <v>160097579</v>
      </c>
      <c r="C10" s="91">
        <v>4</v>
      </c>
      <c r="D10" s="90">
        <v>512400</v>
      </c>
      <c r="E10" s="46">
        <v>160026409</v>
      </c>
      <c r="F10" s="49">
        <v>1</v>
      </c>
      <c r="G10" s="50">
        <v>137113</v>
      </c>
      <c r="H10" s="50"/>
      <c r="I10" s="49"/>
      <c r="J10" s="50"/>
    </row>
    <row r="11" spans="1:16" x14ac:dyDescent="0.25">
      <c r="A11" s="43">
        <v>42636</v>
      </c>
      <c r="B11" s="46">
        <v>160097767</v>
      </c>
      <c r="C11" s="84">
        <v>4</v>
      </c>
      <c r="D11" s="50">
        <v>352013</v>
      </c>
      <c r="E11" s="46">
        <v>160026458</v>
      </c>
      <c r="F11" s="82">
        <v>5</v>
      </c>
      <c r="G11" s="47">
        <v>603613</v>
      </c>
      <c r="H11" s="50"/>
      <c r="I11" s="49"/>
      <c r="J11" s="50"/>
    </row>
    <row r="12" spans="1:16" x14ac:dyDescent="0.25">
      <c r="A12" s="43">
        <v>38983</v>
      </c>
      <c r="B12" s="46">
        <v>160097801</v>
      </c>
      <c r="C12" s="84">
        <v>3</v>
      </c>
      <c r="D12" s="50">
        <v>302225</v>
      </c>
      <c r="E12" s="46"/>
      <c r="F12" s="84"/>
      <c r="G12" s="47"/>
      <c r="H12" s="50"/>
      <c r="I12" s="49"/>
      <c r="J12" s="50"/>
    </row>
    <row r="13" spans="1:16" x14ac:dyDescent="0.25">
      <c r="A13" s="43">
        <v>42637</v>
      </c>
      <c r="B13" s="46"/>
      <c r="C13" s="84"/>
      <c r="D13" s="50"/>
      <c r="E13" s="46">
        <v>160026482</v>
      </c>
      <c r="F13" s="84">
        <v>3</v>
      </c>
      <c r="G13" s="47">
        <v>416763</v>
      </c>
      <c r="H13" s="50"/>
      <c r="I13" s="49"/>
      <c r="J13" s="50"/>
    </row>
    <row r="14" spans="1:16" x14ac:dyDescent="0.25">
      <c r="A14" s="43">
        <v>42639</v>
      </c>
      <c r="B14" s="46">
        <v>160098014</v>
      </c>
      <c r="C14" s="84">
        <v>1</v>
      </c>
      <c r="D14" s="50">
        <v>102900</v>
      </c>
      <c r="E14" s="46">
        <v>160026526</v>
      </c>
      <c r="F14" s="84">
        <v>1</v>
      </c>
      <c r="G14" s="50">
        <v>116025</v>
      </c>
      <c r="H14" s="50"/>
      <c r="I14" s="49"/>
      <c r="J14" s="50"/>
    </row>
    <row r="15" spans="1:16" x14ac:dyDescent="0.25">
      <c r="A15" s="43">
        <v>42639</v>
      </c>
      <c r="B15" s="46">
        <v>160098034</v>
      </c>
      <c r="C15" s="84">
        <v>1</v>
      </c>
      <c r="D15" s="50">
        <v>159513</v>
      </c>
      <c r="E15" s="46"/>
      <c r="F15" s="84"/>
      <c r="G15" s="50"/>
      <c r="H15" s="50"/>
      <c r="I15" s="49"/>
      <c r="J15" s="50"/>
    </row>
    <row r="16" spans="1:16" x14ac:dyDescent="0.25">
      <c r="A16" s="43">
        <v>42639</v>
      </c>
      <c r="B16" s="46">
        <v>160098070</v>
      </c>
      <c r="C16" s="84">
        <v>1</v>
      </c>
      <c r="D16" s="50">
        <v>101675</v>
      </c>
      <c r="E16" s="46"/>
      <c r="F16" s="84"/>
      <c r="G16" s="50"/>
      <c r="H16" s="50"/>
      <c r="I16" s="49"/>
      <c r="J16" s="50"/>
    </row>
    <row r="17" spans="1:10" x14ac:dyDescent="0.25">
      <c r="A17" s="43">
        <v>42639</v>
      </c>
      <c r="B17" s="46">
        <v>160098076</v>
      </c>
      <c r="C17" s="84">
        <v>1</v>
      </c>
      <c r="D17" s="50">
        <v>72713</v>
      </c>
      <c r="E17" s="46"/>
      <c r="F17" s="84"/>
      <c r="G17" s="50"/>
      <c r="H17" s="50"/>
      <c r="I17" s="49"/>
      <c r="J17" s="50"/>
    </row>
    <row r="18" spans="1:10" x14ac:dyDescent="0.25">
      <c r="A18" s="43">
        <v>42640</v>
      </c>
      <c r="B18" s="46">
        <v>160098119</v>
      </c>
      <c r="C18" s="84">
        <v>2</v>
      </c>
      <c r="D18" s="50">
        <v>144025</v>
      </c>
      <c r="E18" s="46"/>
      <c r="F18" s="84"/>
      <c r="G18" s="50"/>
      <c r="H18" s="50"/>
      <c r="I18" s="49"/>
      <c r="J18" s="50"/>
    </row>
    <row r="19" spans="1:10" x14ac:dyDescent="0.25">
      <c r="A19" s="43">
        <v>42640</v>
      </c>
      <c r="B19" s="46">
        <v>160098175</v>
      </c>
      <c r="C19" s="84">
        <v>6</v>
      </c>
      <c r="D19" s="50">
        <v>523950</v>
      </c>
      <c r="E19" s="46"/>
      <c r="F19" s="84"/>
      <c r="G19" s="50"/>
      <c r="H19" s="50"/>
      <c r="I19" s="49"/>
      <c r="J19" s="50"/>
    </row>
    <row r="20" spans="1:10" x14ac:dyDescent="0.25">
      <c r="A20" s="43">
        <v>42641</v>
      </c>
      <c r="B20" s="46">
        <v>160098257</v>
      </c>
      <c r="C20" s="84">
        <v>4</v>
      </c>
      <c r="D20" s="50">
        <v>393400</v>
      </c>
      <c r="E20" s="46"/>
      <c r="F20" s="84"/>
      <c r="G20" s="50"/>
      <c r="H20" s="50"/>
      <c r="I20" s="49">
        <v>2185665</v>
      </c>
      <c r="J20" s="50" t="s">
        <v>17</v>
      </c>
    </row>
    <row r="21" spans="1:10" x14ac:dyDescent="0.25">
      <c r="A21" s="43">
        <v>42641</v>
      </c>
      <c r="B21" s="46">
        <v>160098325</v>
      </c>
      <c r="C21" s="84">
        <v>4</v>
      </c>
      <c r="D21" s="50">
        <v>598238</v>
      </c>
      <c r="E21" s="46"/>
      <c r="F21" s="84"/>
      <c r="G21" s="50"/>
      <c r="H21" s="50"/>
      <c r="I21" s="49"/>
      <c r="J21" s="50"/>
    </row>
    <row r="22" spans="1:10" x14ac:dyDescent="0.25">
      <c r="A22" s="43">
        <v>42643</v>
      </c>
      <c r="B22" s="46">
        <v>160098468</v>
      </c>
      <c r="C22" s="84">
        <v>1</v>
      </c>
      <c r="D22" s="50">
        <v>118038</v>
      </c>
      <c r="E22" s="46"/>
      <c r="F22" s="84"/>
      <c r="G22" s="50"/>
      <c r="H22" s="50"/>
      <c r="I22" s="49"/>
      <c r="J22" s="50"/>
    </row>
    <row r="23" spans="1:10" x14ac:dyDescent="0.25">
      <c r="A23" s="43">
        <v>42643</v>
      </c>
      <c r="B23" s="46">
        <v>160098515</v>
      </c>
      <c r="C23" s="84">
        <v>3</v>
      </c>
      <c r="D23" s="50">
        <v>222338</v>
      </c>
      <c r="E23" s="46"/>
      <c r="F23" s="84"/>
      <c r="G23" s="50"/>
      <c r="H23" s="50"/>
      <c r="I23" s="49"/>
      <c r="J23" s="50"/>
    </row>
    <row r="24" spans="1:10" x14ac:dyDescent="0.25">
      <c r="A24" s="43">
        <v>42644</v>
      </c>
      <c r="B24" s="46">
        <v>160098587</v>
      </c>
      <c r="C24" s="84">
        <v>2</v>
      </c>
      <c r="D24" s="50">
        <v>114275</v>
      </c>
      <c r="E24" s="46">
        <v>16002663</v>
      </c>
      <c r="F24" s="84">
        <v>1</v>
      </c>
      <c r="G24" s="50">
        <v>81988</v>
      </c>
      <c r="H24" s="50"/>
      <c r="I24" s="49"/>
      <c r="J24" s="50"/>
    </row>
    <row r="25" spans="1:10" x14ac:dyDescent="0.25">
      <c r="A25" s="43"/>
      <c r="B25" s="46"/>
      <c r="C25" s="84"/>
      <c r="D25" s="50"/>
      <c r="E25" s="46">
        <v>16006680</v>
      </c>
      <c r="F25" s="84">
        <v>2</v>
      </c>
      <c r="G25" s="50">
        <v>114275</v>
      </c>
      <c r="H25" s="50"/>
      <c r="I25" s="49"/>
      <c r="J25" s="50"/>
    </row>
    <row r="26" spans="1:10" x14ac:dyDescent="0.25">
      <c r="A26" s="43">
        <v>42646</v>
      </c>
      <c r="B26" s="46">
        <v>160098809</v>
      </c>
      <c r="C26" s="84">
        <v>1</v>
      </c>
      <c r="D26" s="50">
        <v>71050</v>
      </c>
      <c r="E26" s="46"/>
      <c r="F26" s="84"/>
      <c r="G26" s="50"/>
      <c r="H26" s="50"/>
      <c r="I26" s="49"/>
      <c r="J26" s="50"/>
    </row>
    <row r="27" spans="1:10" x14ac:dyDescent="0.25">
      <c r="A27" s="43">
        <v>42646</v>
      </c>
      <c r="B27" s="46">
        <v>160098865</v>
      </c>
      <c r="C27" s="84">
        <v>1</v>
      </c>
      <c r="D27" s="50">
        <v>125038</v>
      </c>
      <c r="E27" s="46"/>
      <c r="F27" s="84"/>
      <c r="G27" s="50"/>
      <c r="H27" s="50"/>
      <c r="I27" s="49"/>
      <c r="J27" s="50"/>
    </row>
    <row r="28" spans="1:10" x14ac:dyDescent="0.25">
      <c r="A28" s="43">
        <v>42646</v>
      </c>
      <c r="B28" s="46">
        <v>160098878</v>
      </c>
      <c r="C28" s="84">
        <v>4</v>
      </c>
      <c r="D28" s="50">
        <v>357613</v>
      </c>
      <c r="E28" s="46"/>
      <c r="F28" s="84"/>
      <c r="G28" s="50"/>
      <c r="H28" s="50"/>
      <c r="I28" s="49"/>
      <c r="J28" s="50"/>
    </row>
    <row r="29" spans="1:10" x14ac:dyDescent="0.25">
      <c r="A29" s="43">
        <v>42647</v>
      </c>
      <c r="B29" s="46">
        <v>160098926</v>
      </c>
      <c r="C29" s="82">
        <v>2</v>
      </c>
      <c r="D29" s="50">
        <v>182963</v>
      </c>
      <c r="E29" s="48"/>
      <c r="F29" s="82"/>
      <c r="G29" s="50"/>
      <c r="H29" s="48"/>
      <c r="I29" s="49"/>
      <c r="J29" s="50"/>
    </row>
    <row r="30" spans="1:10" x14ac:dyDescent="0.25">
      <c r="A30" s="43">
        <v>42647</v>
      </c>
      <c r="B30" s="46">
        <v>160098962</v>
      </c>
      <c r="C30" s="82">
        <v>2</v>
      </c>
      <c r="D30" s="50">
        <v>198975</v>
      </c>
      <c r="E30" s="48"/>
      <c r="F30" s="82"/>
      <c r="G30" s="50"/>
      <c r="H30" s="48"/>
      <c r="I30" s="49"/>
      <c r="J30" s="50"/>
    </row>
    <row r="31" spans="1:10" x14ac:dyDescent="0.25">
      <c r="A31" s="43">
        <v>42648</v>
      </c>
      <c r="B31" s="46">
        <v>160099068</v>
      </c>
      <c r="C31" s="82">
        <v>3</v>
      </c>
      <c r="D31" s="50">
        <v>323313</v>
      </c>
      <c r="E31" s="48"/>
      <c r="F31" s="82"/>
      <c r="G31" s="50"/>
      <c r="H31" s="48"/>
      <c r="I31" s="49">
        <v>2374228</v>
      </c>
      <c r="J31" s="50" t="s">
        <v>17</v>
      </c>
    </row>
    <row r="32" spans="1:10" x14ac:dyDescent="0.25">
      <c r="A32" s="43">
        <v>42648</v>
      </c>
      <c r="B32" s="46">
        <v>160099105</v>
      </c>
      <c r="C32" s="82">
        <v>1</v>
      </c>
      <c r="D32" s="50">
        <v>75688</v>
      </c>
      <c r="E32" s="48"/>
      <c r="F32" s="82"/>
      <c r="G32" s="50"/>
      <c r="H32" s="48"/>
      <c r="I32" s="49"/>
      <c r="J32" s="50"/>
    </row>
    <row r="33" spans="1:10" x14ac:dyDescent="0.25">
      <c r="A33" s="43">
        <v>42649</v>
      </c>
      <c r="B33" s="46">
        <v>160099180</v>
      </c>
      <c r="C33" s="82">
        <v>2</v>
      </c>
      <c r="D33" s="50">
        <v>191275</v>
      </c>
      <c r="E33" s="48"/>
      <c r="F33" s="82"/>
      <c r="G33" s="50"/>
      <c r="H33" s="48"/>
      <c r="I33" s="49"/>
      <c r="J33" s="50"/>
    </row>
    <row r="34" spans="1:10" x14ac:dyDescent="0.25">
      <c r="A34" s="43">
        <v>42649</v>
      </c>
      <c r="B34" s="46">
        <v>160099200</v>
      </c>
      <c r="C34" s="82">
        <v>2</v>
      </c>
      <c r="D34" s="50">
        <v>215600</v>
      </c>
      <c r="E34" s="48"/>
      <c r="F34" s="82"/>
      <c r="G34" s="50"/>
      <c r="H34" s="48"/>
      <c r="I34" s="49"/>
      <c r="J34" s="50"/>
    </row>
    <row r="35" spans="1:10" x14ac:dyDescent="0.25">
      <c r="A35" s="43">
        <v>42650</v>
      </c>
      <c r="B35" s="46">
        <v>160099313</v>
      </c>
      <c r="C35" s="82">
        <v>1</v>
      </c>
      <c r="D35" s="50">
        <v>90038</v>
      </c>
      <c r="E35" s="48"/>
      <c r="F35" s="82"/>
      <c r="G35" s="50"/>
      <c r="H35" s="48"/>
      <c r="I35" s="49"/>
      <c r="J35" s="50"/>
    </row>
    <row r="36" spans="1:10" x14ac:dyDescent="0.25">
      <c r="A36" s="43">
        <v>42650</v>
      </c>
      <c r="B36" s="46">
        <v>160099363</v>
      </c>
      <c r="C36" s="82">
        <v>3</v>
      </c>
      <c r="D36" s="50">
        <v>513013</v>
      </c>
      <c r="E36" s="48"/>
      <c r="F36" s="82"/>
      <c r="G36" s="50"/>
      <c r="H36" s="48"/>
      <c r="I36" s="49"/>
      <c r="J36" s="50"/>
    </row>
    <row r="37" spans="1:10" x14ac:dyDescent="0.25">
      <c r="A37" s="43">
        <v>42650</v>
      </c>
      <c r="B37" s="46">
        <v>160099399</v>
      </c>
      <c r="C37" s="82">
        <v>1</v>
      </c>
      <c r="D37" s="50">
        <v>93013</v>
      </c>
      <c r="E37" s="48"/>
      <c r="F37" s="82"/>
      <c r="G37" s="50"/>
      <c r="H37" s="48"/>
      <c r="I37" s="49"/>
      <c r="J37" s="50"/>
    </row>
    <row r="38" spans="1:10" x14ac:dyDescent="0.25">
      <c r="A38" s="43">
        <v>42651</v>
      </c>
      <c r="B38" s="46">
        <v>160099438</v>
      </c>
      <c r="C38" s="82">
        <v>3</v>
      </c>
      <c r="D38" s="50">
        <v>396988</v>
      </c>
      <c r="E38" s="48"/>
      <c r="F38" s="82"/>
      <c r="G38" s="50"/>
      <c r="H38" s="48"/>
      <c r="I38" s="49"/>
      <c r="J38" s="50"/>
    </row>
    <row r="39" spans="1:10" x14ac:dyDescent="0.25">
      <c r="A39" s="43">
        <v>42651</v>
      </c>
      <c r="B39" s="46">
        <v>160099497</v>
      </c>
      <c r="C39" s="82">
        <v>2</v>
      </c>
      <c r="D39" s="50">
        <v>198013</v>
      </c>
      <c r="E39" s="48"/>
      <c r="F39" s="82"/>
      <c r="G39" s="50"/>
      <c r="H39" s="48"/>
      <c r="I39" s="49"/>
      <c r="J39" s="50"/>
    </row>
    <row r="40" spans="1:10" x14ac:dyDescent="0.25">
      <c r="A40" s="43">
        <v>42653</v>
      </c>
      <c r="B40" s="46">
        <v>160099687</v>
      </c>
      <c r="C40" s="82">
        <v>2</v>
      </c>
      <c r="D40" s="50">
        <v>173950</v>
      </c>
      <c r="E40" s="48">
        <v>160026876</v>
      </c>
      <c r="F40" s="82">
        <v>1</v>
      </c>
      <c r="G40" s="50">
        <v>95988</v>
      </c>
      <c r="H40" s="48"/>
      <c r="I40" s="49"/>
      <c r="J40" s="50"/>
    </row>
    <row r="41" spans="1:10" x14ac:dyDescent="0.25">
      <c r="A41" s="43">
        <v>42653</v>
      </c>
      <c r="B41" s="46">
        <v>160099734</v>
      </c>
      <c r="C41" s="82">
        <v>2</v>
      </c>
      <c r="D41" s="50">
        <v>199325</v>
      </c>
      <c r="E41" s="48"/>
      <c r="F41" s="82"/>
      <c r="G41" s="50"/>
      <c r="H41" s="48"/>
      <c r="I41" s="49"/>
      <c r="J41" s="50"/>
    </row>
    <row r="42" spans="1:10" x14ac:dyDescent="0.25">
      <c r="A42" s="43">
        <v>42655</v>
      </c>
      <c r="B42" s="46">
        <v>160099878</v>
      </c>
      <c r="C42" s="82">
        <v>2</v>
      </c>
      <c r="D42" s="50">
        <v>228463</v>
      </c>
      <c r="E42" s="48">
        <v>160029699</v>
      </c>
      <c r="F42" s="82">
        <v>1</v>
      </c>
      <c r="G42" s="50">
        <v>39288</v>
      </c>
      <c r="H42" s="48"/>
      <c r="I42" s="49">
        <v>2990928</v>
      </c>
      <c r="J42" s="50" t="s">
        <v>17</v>
      </c>
    </row>
    <row r="43" spans="1:10" x14ac:dyDescent="0.25">
      <c r="A43" s="43">
        <v>42655</v>
      </c>
      <c r="B43" s="46">
        <v>160099915</v>
      </c>
      <c r="C43" s="82">
        <v>9</v>
      </c>
      <c r="D43" s="50">
        <v>992075</v>
      </c>
      <c r="E43" s="48"/>
      <c r="F43" s="82"/>
      <c r="G43" s="50"/>
      <c r="H43" s="48"/>
      <c r="I43" s="49"/>
      <c r="J43" s="50"/>
    </row>
    <row r="44" spans="1:10" x14ac:dyDescent="0.25">
      <c r="A44" s="43">
        <v>42656</v>
      </c>
      <c r="B44" s="46">
        <v>160099980</v>
      </c>
      <c r="C44" s="82">
        <v>1</v>
      </c>
      <c r="D44" s="50">
        <v>98963</v>
      </c>
      <c r="E44" s="48"/>
      <c r="F44" s="82"/>
      <c r="G44" s="50"/>
      <c r="H44" s="48"/>
      <c r="I44" s="49"/>
      <c r="J44" s="50"/>
    </row>
    <row r="45" spans="1:10" x14ac:dyDescent="0.25">
      <c r="A45" s="43">
        <v>42657</v>
      </c>
      <c r="B45" s="46">
        <v>160100123</v>
      </c>
      <c r="C45" s="82">
        <v>3</v>
      </c>
      <c r="D45" s="50">
        <v>260663</v>
      </c>
      <c r="E45" s="48"/>
      <c r="F45" s="82"/>
      <c r="G45" s="50"/>
      <c r="H45" s="48"/>
      <c r="I45" s="49"/>
      <c r="J45" s="50"/>
    </row>
    <row r="46" spans="1:10" x14ac:dyDescent="0.25">
      <c r="A46" s="43">
        <v>42657</v>
      </c>
      <c r="B46" s="46">
        <v>160100139</v>
      </c>
      <c r="C46" s="82">
        <v>3</v>
      </c>
      <c r="D46" s="50">
        <v>258038</v>
      </c>
      <c r="E46" s="48"/>
      <c r="F46" s="82"/>
      <c r="G46" s="50"/>
      <c r="H46" s="48"/>
      <c r="I46" s="49"/>
      <c r="J46" s="50"/>
    </row>
    <row r="47" spans="1:10" x14ac:dyDescent="0.25">
      <c r="A47" s="43">
        <v>42658</v>
      </c>
      <c r="B47" s="46">
        <v>160100241</v>
      </c>
      <c r="C47" s="82">
        <v>5</v>
      </c>
      <c r="D47" s="50">
        <v>462700</v>
      </c>
      <c r="E47" s="48"/>
      <c r="F47" s="82"/>
      <c r="G47" s="50"/>
      <c r="H47" s="48"/>
      <c r="I47" s="49"/>
      <c r="J47" s="50"/>
    </row>
    <row r="48" spans="1:10" x14ac:dyDescent="0.25">
      <c r="A48" s="43">
        <v>42658</v>
      </c>
      <c r="B48" s="46">
        <v>160100281</v>
      </c>
      <c r="C48" s="82">
        <v>3</v>
      </c>
      <c r="D48" s="50">
        <v>258038</v>
      </c>
      <c r="E48" s="48"/>
      <c r="F48" s="82"/>
      <c r="G48" s="50"/>
      <c r="H48" s="48"/>
      <c r="I48" s="49"/>
      <c r="J48" s="50"/>
    </row>
    <row r="49" spans="1:16" x14ac:dyDescent="0.25">
      <c r="A49" s="43">
        <v>42660</v>
      </c>
      <c r="B49" s="46">
        <v>160100432</v>
      </c>
      <c r="C49" s="82">
        <v>4</v>
      </c>
      <c r="D49" s="50">
        <v>436013</v>
      </c>
      <c r="E49" s="48"/>
      <c r="F49" s="82"/>
      <c r="G49" s="50"/>
      <c r="H49" s="48"/>
      <c r="I49" s="49"/>
      <c r="J49" s="50"/>
    </row>
    <row r="50" spans="1:16" x14ac:dyDescent="0.25">
      <c r="A50" s="43">
        <v>42660</v>
      </c>
      <c r="B50" s="46">
        <v>160100454</v>
      </c>
      <c r="C50" s="82">
        <v>2</v>
      </c>
      <c r="D50" s="50">
        <v>259963</v>
      </c>
      <c r="E50" s="48"/>
      <c r="F50" s="82"/>
      <c r="G50" s="50"/>
      <c r="H50" s="48"/>
      <c r="I50" s="49"/>
      <c r="J50" s="50"/>
    </row>
    <row r="51" spans="1:16" x14ac:dyDescent="0.25">
      <c r="A51" s="43">
        <v>42661</v>
      </c>
      <c r="B51" s="46">
        <v>160100515</v>
      </c>
      <c r="C51" s="82">
        <v>2</v>
      </c>
      <c r="D51" s="50">
        <v>224963</v>
      </c>
      <c r="E51" s="48">
        <v>160027067</v>
      </c>
      <c r="F51" s="82">
        <v>5</v>
      </c>
      <c r="G51" s="50">
        <v>449663</v>
      </c>
      <c r="H51" s="48"/>
      <c r="I51" s="49"/>
      <c r="J51" s="50"/>
    </row>
    <row r="52" spans="1:16" x14ac:dyDescent="0.25">
      <c r="A52" s="241">
        <v>42662</v>
      </c>
      <c r="B52" s="242">
        <v>160100608</v>
      </c>
      <c r="C52" s="247">
        <v>2</v>
      </c>
      <c r="D52" s="246">
        <v>233800</v>
      </c>
      <c r="E52" s="244"/>
      <c r="F52" s="247"/>
      <c r="G52" s="246"/>
      <c r="H52" s="244"/>
      <c r="I52" s="245">
        <v>3545240</v>
      </c>
      <c r="J52" s="246" t="s">
        <v>17</v>
      </c>
    </row>
    <row r="53" spans="1:16" x14ac:dyDescent="0.25">
      <c r="A53" s="241">
        <v>42663</v>
      </c>
      <c r="B53" s="242">
        <v>160100758</v>
      </c>
      <c r="C53" s="247">
        <v>1</v>
      </c>
      <c r="D53" s="246">
        <v>92838</v>
      </c>
      <c r="E53" s="244"/>
      <c r="F53" s="247"/>
      <c r="G53" s="246"/>
      <c r="H53" s="244"/>
      <c r="I53" s="245"/>
      <c r="J53" s="246"/>
    </row>
    <row r="54" spans="1:16" x14ac:dyDescent="0.25">
      <c r="A54" s="241">
        <v>42663</v>
      </c>
      <c r="B54" s="242">
        <v>160100764</v>
      </c>
      <c r="C54" s="247">
        <v>7</v>
      </c>
      <c r="D54" s="246">
        <v>619325</v>
      </c>
      <c r="E54" s="244"/>
      <c r="F54" s="247"/>
      <c r="G54" s="246"/>
      <c r="H54" s="244"/>
      <c r="I54" s="245"/>
      <c r="J54" s="246"/>
    </row>
    <row r="55" spans="1:16" x14ac:dyDescent="0.25">
      <c r="A55" s="241">
        <v>42664</v>
      </c>
      <c r="B55" s="242">
        <v>160100815</v>
      </c>
      <c r="C55" s="247">
        <v>1</v>
      </c>
      <c r="D55" s="246">
        <v>93450</v>
      </c>
      <c r="E55" s="244"/>
      <c r="F55" s="247"/>
      <c r="G55" s="246"/>
      <c r="H55" s="244"/>
      <c r="I55" s="245"/>
      <c r="J55" s="246"/>
    </row>
    <row r="56" spans="1:16" x14ac:dyDescent="0.25">
      <c r="A56" s="241">
        <v>42664</v>
      </c>
      <c r="B56" s="242">
        <v>160100859</v>
      </c>
      <c r="C56" s="247">
        <v>3</v>
      </c>
      <c r="D56" s="246">
        <v>283938</v>
      </c>
      <c r="E56" s="244"/>
      <c r="F56" s="247"/>
      <c r="G56" s="246"/>
      <c r="H56" s="244"/>
      <c r="I56" s="245"/>
      <c r="J56" s="246"/>
    </row>
    <row r="57" spans="1:16" x14ac:dyDescent="0.25">
      <c r="A57" s="241">
        <v>42664</v>
      </c>
      <c r="B57" s="242">
        <v>160100865</v>
      </c>
      <c r="C57" s="247">
        <v>1</v>
      </c>
      <c r="D57" s="246">
        <v>144025</v>
      </c>
      <c r="E57" s="244"/>
      <c r="F57" s="247"/>
      <c r="G57" s="246"/>
      <c r="H57" s="244"/>
      <c r="I57" s="245"/>
      <c r="J57" s="246"/>
    </row>
    <row r="58" spans="1:16" x14ac:dyDescent="0.25">
      <c r="A58" s="241">
        <v>42665</v>
      </c>
      <c r="B58" s="242">
        <v>160100899</v>
      </c>
      <c r="C58" s="247">
        <v>1</v>
      </c>
      <c r="D58" s="246">
        <v>71400</v>
      </c>
      <c r="E58" s="244">
        <v>160027139</v>
      </c>
      <c r="F58" s="247">
        <v>2</v>
      </c>
      <c r="G58" s="246">
        <v>280000</v>
      </c>
      <c r="H58" s="244"/>
      <c r="I58" s="245"/>
      <c r="J58" s="246"/>
    </row>
    <row r="59" spans="1:16" x14ac:dyDescent="0.25">
      <c r="A59" s="241">
        <v>42665</v>
      </c>
      <c r="B59" s="242">
        <v>160100964</v>
      </c>
      <c r="C59" s="247">
        <v>1</v>
      </c>
      <c r="D59" s="246">
        <v>144025</v>
      </c>
      <c r="E59" s="244"/>
      <c r="F59" s="247"/>
      <c r="G59" s="246"/>
      <c r="H59" s="244"/>
      <c r="I59" s="245"/>
      <c r="J59" s="246"/>
    </row>
    <row r="60" spans="1:16" x14ac:dyDescent="0.25">
      <c r="A60" s="241">
        <v>42667</v>
      </c>
      <c r="B60" s="242">
        <v>160101084</v>
      </c>
      <c r="C60" s="247">
        <v>5</v>
      </c>
      <c r="D60" s="246">
        <v>795988</v>
      </c>
      <c r="E60" s="244"/>
      <c r="F60" s="247"/>
      <c r="G60" s="246"/>
      <c r="H60" s="244"/>
      <c r="I60" s="245"/>
      <c r="J60" s="246"/>
    </row>
    <row r="61" spans="1:16" x14ac:dyDescent="0.25">
      <c r="A61" s="241">
        <v>42667</v>
      </c>
      <c r="B61" s="242">
        <v>160101106</v>
      </c>
      <c r="C61" s="247">
        <v>1</v>
      </c>
      <c r="D61" s="246">
        <v>129150</v>
      </c>
      <c r="E61" s="244"/>
      <c r="F61" s="247"/>
      <c r="G61" s="246"/>
      <c r="H61" s="244"/>
      <c r="I61" s="245"/>
      <c r="J61" s="246"/>
    </row>
    <row r="62" spans="1:16" x14ac:dyDescent="0.25">
      <c r="A62" s="241">
        <v>42667</v>
      </c>
      <c r="B62" s="242">
        <v>160101125</v>
      </c>
      <c r="C62" s="247">
        <v>4</v>
      </c>
      <c r="D62" s="246">
        <v>443888</v>
      </c>
      <c r="E62" s="244"/>
      <c r="F62" s="247"/>
      <c r="G62" s="246"/>
      <c r="H62" s="244"/>
      <c r="I62" s="245"/>
      <c r="J62" s="246"/>
    </row>
    <row r="63" spans="1:16" x14ac:dyDescent="0.25">
      <c r="A63" s="241">
        <v>42668</v>
      </c>
      <c r="B63" s="242">
        <v>160101175</v>
      </c>
      <c r="C63" s="247">
        <v>1</v>
      </c>
      <c r="D63" s="246">
        <v>231000</v>
      </c>
      <c r="E63" s="244"/>
      <c r="F63" s="247"/>
      <c r="G63" s="246"/>
      <c r="H63" s="244"/>
      <c r="I63" s="245"/>
      <c r="J63" s="246"/>
    </row>
    <row r="64" spans="1:16" s="217" customFormat="1" x14ac:dyDescent="0.25">
      <c r="A64" s="241">
        <v>42668</v>
      </c>
      <c r="B64" s="242">
        <v>160101192</v>
      </c>
      <c r="C64" s="247">
        <v>1</v>
      </c>
      <c r="D64" s="246">
        <v>101150</v>
      </c>
      <c r="E64" s="244"/>
      <c r="F64" s="247"/>
      <c r="G64" s="246"/>
      <c r="H64" s="244"/>
      <c r="I64" s="245"/>
      <c r="J64" s="246"/>
      <c r="K64" s="219"/>
      <c r="L64" s="219"/>
      <c r="M64" s="219"/>
      <c r="N64" s="219"/>
      <c r="O64" s="219"/>
      <c r="P64" s="219"/>
    </row>
    <row r="65" spans="1:16" s="217" customFormat="1" x14ac:dyDescent="0.25">
      <c r="A65" s="241">
        <v>42668</v>
      </c>
      <c r="B65" s="242">
        <v>160101224</v>
      </c>
      <c r="C65" s="247">
        <v>4</v>
      </c>
      <c r="D65" s="246">
        <v>441263</v>
      </c>
      <c r="E65" s="244"/>
      <c r="F65" s="247"/>
      <c r="G65" s="246"/>
      <c r="H65" s="244"/>
      <c r="I65" s="245"/>
      <c r="J65" s="246"/>
      <c r="K65" s="219"/>
      <c r="L65" s="219"/>
      <c r="M65" s="219"/>
      <c r="N65" s="219"/>
      <c r="O65" s="219"/>
      <c r="P65" s="219"/>
    </row>
    <row r="66" spans="1:16" x14ac:dyDescent="0.25">
      <c r="A66" s="241">
        <v>42669</v>
      </c>
      <c r="B66" s="242">
        <v>160101288</v>
      </c>
      <c r="C66" s="247">
        <v>1</v>
      </c>
      <c r="D66" s="246">
        <v>160038</v>
      </c>
      <c r="E66" s="244"/>
      <c r="F66" s="247"/>
      <c r="G66" s="246"/>
      <c r="H66" s="244"/>
      <c r="I66" s="245">
        <v>678827</v>
      </c>
      <c r="J66" s="246" t="s">
        <v>17</v>
      </c>
    </row>
    <row r="67" spans="1:16" s="233" customFormat="1" x14ac:dyDescent="0.25">
      <c r="A67" s="241">
        <v>42669</v>
      </c>
      <c r="B67" s="242">
        <v>160101332</v>
      </c>
      <c r="C67" s="247">
        <v>1</v>
      </c>
      <c r="D67" s="246">
        <v>114013</v>
      </c>
      <c r="E67" s="244"/>
      <c r="F67" s="247"/>
      <c r="G67" s="246"/>
      <c r="H67" s="244"/>
      <c r="I67" s="245"/>
      <c r="J67" s="246"/>
      <c r="K67" s="219"/>
      <c r="L67" s="219"/>
      <c r="M67" s="219"/>
      <c r="N67" s="219"/>
      <c r="O67" s="219"/>
      <c r="P67" s="219"/>
    </row>
    <row r="68" spans="1:16" s="233" customFormat="1" x14ac:dyDescent="0.25">
      <c r="A68" s="241">
        <v>42671</v>
      </c>
      <c r="B68" s="242">
        <v>160101509</v>
      </c>
      <c r="C68" s="247">
        <v>3</v>
      </c>
      <c r="D68" s="246">
        <v>250163</v>
      </c>
      <c r="E68" s="244">
        <v>160027277</v>
      </c>
      <c r="F68" s="247">
        <v>1</v>
      </c>
      <c r="G68" s="246">
        <v>160038</v>
      </c>
      <c r="H68" s="244"/>
      <c r="I68" s="245"/>
      <c r="J68" s="246"/>
      <c r="K68" s="219"/>
      <c r="L68" s="219"/>
      <c r="M68" s="219"/>
      <c r="N68" s="219"/>
      <c r="O68" s="219"/>
      <c r="P68" s="219"/>
    </row>
    <row r="69" spans="1:16" s="233" customFormat="1" x14ac:dyDescent="0.25">
      <c r="A69" s="241">
        <v>42672</v>
      </c>
      <c r="B69" s="242">
        <v>160101583</v>
      </c>
      <c r="C69" s="247">
        <v>1</v>
      </c>
      <c r="D69" s="246">
        <v>92138</v>
      </c>
      <c r="E69" s="244"/>
      <c r="F69" s="247"/>
      <c r="G69" s="246"/>
      <c r="H69" s="244"/>
      <c r="I69" s="245"/>
      <c r="J69" s="246"/>
      <c r="K69" s="219"/>
      <c r="L69" s="219"/>
      <c r="M69" s="219"/>
      <c r="N69" s="219"/>
      <c r="O69" s="219"/>
      <c r="P69" s="219"/>
    </row>
    <row r="70" spans="1:16" s="233" customFormat="1" x14ac:dyDescent="0.25">
      <c r="A70" s="241">
        <v>42673</v>
      </c>
      <c r="B70" s="242"/>
      <c r="C70" s="247"/>
      <c r="D70" s="246"/>
      <c r="E70" s="244">
        <v>160027339</v>
      </c>
      <c r="F70" s="247">
        <v>2</v>
      </c>
      <c r="G70" s="246">
        <v>170100</v>
      </c>
      <c r="H70" s="244"/>
      <c r="I70" s="245"/>
      <c r="J70" s="246"/>
      <c r="K70" s="219"/>
      <c r="L70" s="219"/>
      <c r="M70" s="219"/>
      <c r="N70" s="219"/>
      <c r="O70" s="219"/>
      <c r="P70" s="219"/>
    </row>
    <row r="71" spans="1:16" s="233" customFormat="1" x14ac:dyDescent="0.25">
      <c r="A71" s="241">
        <v>42674</v>
      </c>
      <c r="B71" s="242">
        <v>160101777</v>
      </c>
      <c r="C71" s="247">
        <v>1</v>
      </c>
      <c r="D71" s="246">
        <v>122850</v>
      </c>
      <c r="E71" s="244"/>
      <c r="F71" s="247"/>
      <c r="G71" s="246"/>
      <c r="H71" s="244"/>
      <c r="I71" s="245"/>
      <c r="J71" s="246"/>
      <c r="K71" s="219"/>
      <c r="L71" s="219"/>
      <c r="M71" s="219"/>
      <c r="N71" s="219"/>
      <c r="O71" s="219"/>
      <c r="P71" s="219"/>
    </row>
    <row r="72" spans="1:16" s="233" customFormat="1" x14ac:dyDescent="0.25">
      <c r="A72" s="241">
        <v>42675</v>
      </c>
      <c r="B72" s="242">
        <v>160101858</v>
      </c>
      <c r="C72" s="247">
        <v>1</v>
      </c>
      <c r="D72" s="246">
        <v>92838</v>
      </c>
      <c r="E72" s="244"/>
      <c r="F72" s="247"/>
      <c r="G72" s="246"/>
      <c r="H72" s="244"/>
      <c r="I72" s="245"/>
      <c r="J72" s="246"/>
      <c r="K72" s="219"/>
      <c r="L72" s="219"/>
      <c r="M72" s="219"/>
      <c r="N72" s="219"/>
      <c r="O72" s="219"/>
      <c r="P72" s="219"/>
    </row>
    <row r="73" spans="1:16" s="233" customFormat="1" x14ac:dyDescent="0.25">
      <c r="A73" s="241">
        <v>42675</v>
      </c>
      <c r="B73" s="242">
        <v>160101866</v>
      </c>
      <c r="C73" s="247">
        <v>2</v>
      </c>
      <c r="D73" s="246">
        <v>176925</v>
      </c>
      <c r="E73" s="244"/>
      <c r="F73" s="247"/>
      <c r="G73" s="246"/>
      <c r="H73" s="244"/>
      <c r="I73" s="245"/>
      <c r="J73" s="246"/>
      <c r="K73" s="219"/>
      <c r="L73" s="219"/>
      <c r="M73" s="219"/>
      <c r="N73" s="219"/>
      <c r="O73" s="219"/>
      <c r="P73" s="219"/>
    </row>
    <row r="74" spans="1:16" s="233" customFormat="1" x14ac:dyDescent="0.25">
      <c r="A74" s="241">
        <v>42676</v>
      </c>
      <c r="B74" s="242">
        <v>160101963</v>
      </c>
      <c r="C74" s="247">
        <v>2</v>
      </c>
      <c r="D74" s="246">
        <v>217000</v>
      </c>
      <c r="E74" s="244"/>
      <c r="F74" s="247"/>
      <c r="G74" s="246"/>
      <c r="H74" s="244"/>
      <c r="I74" s="245">
        <v>621426</v>
      </c>
      <c r="J74" s="246" t="s">
        <v>17</v>
      </c>
      <c r="K74" s="219"/>
      <c r="L74" s="219"/>
      <c r="M74" s="219"/>
      <c r="N74" s="219"/>
      <c r="O74" s="219"/>
      <c r="P74" s="219"/>
    </row>
    <row r="75" spans="1:16" s="233" customFormat="1" x14ac:dyDescent="0.25">
      <c r="A75" s="241">
        <v>42677</v>
      </c>
      <c r="B75" s="242">
        <v>160102079</v>
      </c>
      <c r="C75" s="247">
        <v>1</v>
      </c>
      <c r="D75" s="246">
        <v>96425</v>
      </c>
      <c r="E75" s="244"/>
      <c r="F75" s="247"/>
      <c r="G75" s="246"/>
      <c r="H75" s="244"/>
      <c r="I75" s="245"/>
      <c r="J75" s="246"/>
      <c r="K75" s="219"/>
      <c r="L75" s="219"/>
      <c r="M75" s="219"/>
      <c r="N75" s="219"/>
      <c r="O75" s="219"/>
      <c r="P75" s="219"/>
    </row>
    <row r="76" spans="1:16" s="233" customFormat="1" x14ac:dyDescent="0.25">
      <c r="A76" s="241">
        <v>42679</v>
      </c>
      <c r="B76" s="242">
        <v>160102317</v>
      </c>
      <c r="C76" s="247">
        <v>1</v>
      </c>
      <c r="D76" s="246">
        <v>114975</v>
      </c>
      <c r="E76" s="244"/>
      <c r="F76" s="247"/>
      <c r="G76" s="246"/>
      <c r="H76" s="244"/>
      <c r="I76" s="245"/>
      <c r="J76" s="246"/>
      <c r="K76" s="219"/>
      <c r="L76" s="219"/>
      <c r="M76" s="219"/>
      <c r="N76" s="219"/>
      <c r="O76" s="219"/>
      <c r="P76" s="219"/>
    </row>
    <row r="77" spans="1:16" s="233" customFormat="1" x14ac:dyDescent="0.25">
      <c r="A77" s="241">
        <v>42679</v>
      </c>
      <c r="B77" s="242">
        <v>160102331</v>
      </c>
      <c r="C77" s="247">
        <v>1</v>
      </c>
      <c r="D77" s="246">
        <v>114013</v>
      </c>
      <c r="E77" s="244"/>
      <c r="F77" s="247"/>
      <c r="G77" s="246"/>
      <c r="H77" s="244"/>
      <c r="I77" s="245"/>
      <c r="J77" s="246"/>
      <c r="K77" s="219"/>
      <c r="L77" s="219"/>
      <c r="M77" s="219"/>
      <c r="N77" s="219"/>
      <c r="O77" s="219"/>
      <c r="P77" s="219"/>
    </row>
    <row r="78" spans="1:16" s="233" customFormat="1" x14ac:dyDescent="0.25">
      <c r="A78" s="241">
        <v>42682</v>
      </c>
      <c r="B78" s="242">
        <v>160102632</v>
      </c>
      <c r="C78" s="247">
        <v>1</v>
      </c>
      <c r="D78" s="246">
        <v>79013</v>
      </c>
      <c r="E78" s="244"/>
      <c r="F78" s="247"/>
      <c r="G78" s="246"/>
      <c r="H78" s="244"/>
      <c r="I78" s="245"/>
      <c r="J78" s="246"/>
      <c r="K78" s="219"/>
      <c r="L78" s="219"/>
      <c r="M78" s="219"/>
      <c r="N78" s="219"/>
      <c r="O78" s="219"/>
      <c r="P78" s="219"/>
    </row>
    <row r="79" spans="1:16" s="233" customFormat="1" x14ac:dyDescent="0.25">
      <c r="A79" s="241">
        <v>42683</v>
      </c>
      <c r="B79" s="242">
        <v>160102740</v>
      </c>
      <c r="C79" s="247">
        <v>2</v>
      </c>
      <c r="D79" s="246">
        <v>268975</v>
      </c>
      <c r="E79" s="244"/>
      <c r="F79" s="247"/>
      <c r="G79" s="246"/>
      <c r="H79" s="244"/>
      <c r="I79" s="245">
        <v>1214238</v>
      </c>
      <c r="J79" s="246" t="s">
        <v>17</v>
      </c>
      <c r="K79" s="219"/>
      <c r="L79" s="219"/>
      <c r="M79" s="219"/>
      <c r="N79" s="219"/>
      <c r="O79" s="219"/>
      <c r="P79" s="219"/>
    </row>
    <row r="80" spans="1:16" s="233" customFormat="1" x14ac:dyDescent="0.25">
      <c r="A80" s="241">
        <v>42684</v>
      </c>
      <c r="B80" s="242">
        <v>160102851</v>
      </c>
      <c r="C80" s="247">
        <v>5</v>
      </c>
      <c r="D80" s="246">
        <v>438900</v>
      </c>
      <c r="E80" s="244"/>
      <c r="F80" s="247"/>
      <c r="G80" s="246"/>
      <c r="H80" s="244"/>
      <c r="I80" s="245"/>
      <c r="J80" s="246"/>
      <c r="K80" s="219"/>
      <c r="L80" s="219"/>
      <c r="M80" s="219"/>
      <c r="N80" s="219"/>
      <c r="O80" s="219"/>
      <c r="P80" s="219"/>
    </row>
    <row r="81" spans="1:16" s="233" customFormat="1" x14ac:dyDescent="0.25">
      <c r="A81" s="241">
        <v>42686</v>
      </c>
      <c r="B81" s="242">
        <v>160103055</v>
      </c>
      <c r="C81" s="247">
        <v>1</v>
      </c>
      <c r="D81" s="246">
        <v>84963</v>
      </c>
      <c r="E81" s="244"/>
      <c r="F81" s="247"/>
      <c r="G81" s="246"/>
      <c r="H81" s="244"/>
      <c r="I81" s="245"/>
      <c r="J81" s="246"/>
      <c r="K81" s="219"/>
      <c r="L81" s="219"/>
      <c r="M81" s="219"/>
      <c r="N81" s="219"/>
      <c r="O81" s="219"/>
      <c r="P81" s="219"/>
    </row>
    <row r="82" spans="1:16" s="233" customFormat="1" x14ac:dyDescent="0.25">
      <c r="A82" s="241">
        <v>42688</v>
      </c>
      <c r="B82" s="242">
        <v>160103272</v>
      </c>
      <c r="C82" s="247">
        <v>3</v>
      </c>
      <c r="D82" s="246">
        <v>421400</v>
      </c>
      <c r="E82" s="244"/>
      <c r="F82" s="247"/>
      <c r="G82" s="246"/>
      <c r="H82" s="244"/>
      <c r="I82" s="245"/>
      <c r="J82" s="246"/>
      <c r="K82" s="219"/>
      <c r="L82" s="219"/>
      <c r="M82" s="219"/>
      <c r="N82" s="219"/>
      <c r="O82" s="219"/>
      <c r="P82" s="219"/>
    </row>
    <row r="83" spans="1:16" s="233" customFormat="1" x14ac:dyDescent="0.25">
      <c r="A83" s="241">
        <v>42690</v>
      </c>
      <c r="B83" s="242">
        <v>160103486</v>
      </c>
      <c r="C83" s="247">
        <v>3</v>
      </c>
      <c r="D83" s="246">
        <v>306688</v>
      </c>
      <c r="E83" s="244"/>
      <c r="F83" s="247"/>
      <c r="G83" s="246"/>
      <c r="H83" s="244"/>
      <c r="I83" s="245">
        <v>3068453</v>
      </c>
      <c r="J83" s="246" t="s">
        <v>17</v>
      </c>
      <c r="K83" s="219"/>
      <c r="L83" s="219"/>
      <c r="M83" s="219"/>
      <c r="N83" s="219"/>
      <c r="O83" s="219"/>
      <c r="P83" s="219"/>
    </row>
    <row r="84" spans="1:16" s="233" customFormat="1" x14ac:dyDescent="0.25">
      <c r="A84" s="241">
        <v>42690</v>
      </c>
      <c r="B84" s="242">
        <v>160103508</v>
      </c>
      <c r="C84" s="247">
        <v>2</v>
      </c>
      <c r="D84" s="246">
        <v>184450</v>
      </c>
      <c r="E84" s="244"/>
      <c r="F84" s="247"/>
      <c r="G84" s="246"/>
      <c r="H84" s="244"/>
      <c r="I84" s="245"/>
      <c r="J84" s="246"/>
      <c r="K84" s="219"/>
      <c r="L84" s="219"/>
      <c r="M84" s="219"/>
      <c r="N84" s="219"/>
      <c r="O84" s="219"/>
      <c r="P84" s="219"/>
    </row>
    <row r="85" spans="1:16" s="233" customFormat="1" x14ac:dyDescent="0.25">
      <c r="A85" s="241">
        <v>42691</v>
      </c>
      <c r="B85" s="242">
        <v>160103584</v>
      </c>
      <c r="C85" s="247">
        <v>4</v>
      </c>
      <c r="D85" s="246">
        <v>368113</v>
      </c>
      <c r="E85" s="244">
        <v>160027780</v>
      </c>
      <c r="F85" s="247">
        <v>4</v>
      </c>
      <c r="G85" s="246">
        <v>361900</v>
      </c>
      <c r="H85" s="244"/>
      <c r="I85" s="245"/>
      <c r="J85" s="246"/>
      <c r="K85" s="219"/>
      <c r="L85" s="219"/>
      <c r="M85" s="219"/>
      <c r="N85" s="219"/>
      <c r="O85" s="219"/>
      <c r="P85" s="219"/>
    </row>
    <row r="86" spans="1:16" s="233" customFormat="1" x14ac:dyDescent="0.25">
      <c r="A86" s="241">
        <v>42691</v>
      </c>
      <c r="B86" s="242">
        <v>160103614</v>
      </c>
      <c r="C86" s="247">
        <v>1</v>
      </c>
      <c r="D86" s="246">
        <v>100013</v>
      </c>
      <c r="E86" s="244"/>
      <c r="F86" s="247"/>
      <c r="G86" s="246"/>
      <c r="H86" s="244"/>
      <c r="I86" s="245"/>
      <c r="J86" s="246"/>
      <c r="K86" s="219"/>
      <c r="L86" s="219"/>
      <c r="M86" s="219"/>
      <c r="N86" s="219"/>
      <c r="O86" s="219"/>
      <c r="P86" s="219"/>
    </row>
    <row r="87" spans="1:16" s="233" customFormat="1" x14ac:dyDescent="0.25">
      <c r="A87" s="241">
        <v>42693</v>
      </c>
      <c r="B87" s="242">
        <v>160103828</v>
      </c>
      <c r="C87" s="247">
        <v>1</v>
      </c>
      <c r="D87" s="246">
        <v>97038</v>
      </c>
      <c r="E87" s="244"/>
      <c r="F87" s="247"/>
      <c r="G87" s="246"/>
      <c r="H87" s="244"/>
      <c r="I87" s="245"/>
      <c r="J87" s="246"/>
      <c r="K87" s="219"/>
      <c r="L87" s="219"/>
      <c r="M87" s="219"/>
      <c r="N87" s="219"/>
      <c r="O87" s="219"/>
      <c r="P87" s="219"/>
    </row>
    <row r="88" spans="1:16" s="233" customFormat="1" x14ac:dyDescent="0.25">
      <c r="A88" s="241">
        <v>42693</v>
      </c>
      <c r="B88" s="242">
        <v>160103858</v>
      </c>
      <c r="C88" s="247">
        <v>3</v>
      </c>
      <c r="D88" s="246">
        <v>217613</v>
      </c>
      <c r="E88" s="244"/>
      <c r="F88" s="247"/>
      <c r="G88" s="246"/>
      <c r="H88" s="244"/>
      <c r="I88" s="245"/>
      <c r="J88" s="246"/>
      <c r="K88" s="219"/>
      <c r="L88" s="219"/>
      <c r="M88" s="219"/>
      <c r="N88" s="219"/>
      <c r="O88" s="219"/>
      <c r="P88" s="219"/>
    </row>
    <row r="89" spans="1:16" s="233" customFormat="1" x14ac:dyDescent="0.25">
      <c r="A89" s="241">
        <v>42696</v>
      </c>
      <c r="B89" s="242">
        <v>160104110</v>
      </c>
      <c r="C89" s="247">
        <v>17</v>
      </c>
      <c r="D89" s="246">
        <v>1813963</v>
      </c>
      <c r="E89" s="244"/>
      <c r="F89" s="247"/>
      <c r="G89" s="246"/>
      <c r="H89" s="244"/>
      <c r="I89" s="245"/>
      <c r="J89" s="246"/>
      <c r="K89" s="219"/>
      <c r="L89" s="219"/>
      <c r="M89" s="219"/>
      <c r="N89" s="219"/>
      <c r="O89" s="219"/>
      <c r="P89" s="219"/>
    </row>
    <row r="90" spans="1:16" s="233" customFormat="1" x14ac:dyDescent="0.25">
      <c r="A90" s="241">
        <v>42696</v>
      </c>
      <c r="B90" s="242">
        <v>160104140</v>
      </c>
      <c r="C90" s="247">
        <v>3</v>
      </c>
      <c r="D90" s="246">
        <v>342475</v>
      </c>
      <c r="E90" s="244"/>
      <c r="F90" s="247"/>
      <c r="G90" s="246"/>
      <c r="H90" s="244"/>
      <c r="I90" s="245"/>
      <c r="J90" s="246"/>
      <c r="K90" s="219"/>
      <c r="L90" s="219"/>
      <c r="M90" s="219"/>
      <c r="N90" s="219"/>
      <c r="O90" s="219"/>
      <c r="P90" s="219"/>
    </row>
    <row r="91" spans="1:16" s="233" customFormat="1" x14ac:dyDescent="0.25">
      <c r="A91" s="241">
        <v>42697</v>
      </c>
      <c r="B91" s="242">
        <v>160104198</v>
      </c>
      <c r="C91" s="247">
        <v>2</v>
      </c>
      <c r="D91" s="246">
        <v>203000</v>
      </c>
      <c r="E91" s="244">
        <v>160027929</v>
      </c>
      <c r="F91" s="247">
        <v>1</v>
      </c>
      <c r="G91" s="246">
        <v>130025</v>
      </c>
      <c r="H91" s="244"/>
      <c r="I91" s="245">
        <v>955588</v>
      </c>
      <c r="J91" s="246" t="s">
        <v>17</v>
      </c>
      <c r="K91" s="219"/>
      <c r="L91" s="219"/>
      <c r="M91" s="219"/>
      <c r="N91" s="219"/>
      <c r="O91" s="219"/>
      <c r="P91" s="219"/>
    </row>
    <row r="92" spans="1:16" s="233" customFormat="1" x14ac:dyDescent="0.25">
      <c r="A92" s="241">
        <v>42697</v>
      </c>
      <c r="B92" s="242">
        <v>160104287</v>
      </c>
      <c r="C92" s="247">
        <v>3</v>
      </c>
      <c r="D92" s="246">
        <v>329875</v>
      </c>
      <c r="E92" s="244"/>
      <c r="F92" s="247"/>
      <c r="G92" s="246"/>
      <c r="H92" s="244"/>
      <c r="I92" s="245"/>
      <c r="J92" s="246"/>
      <c r="K92" s="219"/>
      <c r="L92" s="219"/>
      <c r="M92" s="219"/>
      <c r="N92" s="219"/>
      <c r="O92" s="219"/>
      <c r="P92" s="219"/>
    </row>
    <row r="93" spans="1:16" s="233" customFormat="1" x14ac:dyDescent="0.25">
      <c r="A93" s="241">
        <v>42698</v>
      </c>
      <c r="B93" s="242">
        <v>160104307</v>
      </c>
      <c r="C93" s="247">
        <v>1</v>
      </c>
      <c r="D93" s="246">
        <v>137988</v>
      </c>
      <c r="E93" s="244">
        <v>160027946</v>
      </c>
      <c r="F93" s="247">
        <v>1</v>
      </c>
      <c r="G93" s="246">
        <v>98963</v>
      </c>
      <c r="H93" s="244"/>
      <c r="I93" s="245"/>
      <c r="J93" s="246"/>
      <c r="K93" s="219"/>
      <c r="L93" s="219"/>
      <c r="M93" s="219"/>
      <c r="N93" s="219"/>
      <c r="O93" s="219"/>
      <c r="P93" s="219"/>
    </row>
    <row r="94" spans="1:16" s="233" customFormat="1" x14ac:dyDescent="0.25">
      <c r="A94" s="241">
        <v>42699</v>
      </c>
      <c r="B94" s="242">
        <v>160104395</v>
      </c>
      <c r="C94" s="247">
        <v>2</v>
      </c>
      <c r="D94" s="246">
        <v>242813</v>
      </c>
      <c r="E94" s="244"/>
      <c r="F94" s="247"/>
      <c r="G94" s="246"/>
      <c r="H94" s="244"/>
      <c r="I94" s="245"/>
      <c r="J94" s="246"/>
      <c r="K94" s="219"/>
      <c r="L94" s="219"/>
      <c r="M94" s="219"/>
      <c r="N94" s="219"/>
      <c r="O94" s="219"/>
      <c r="P94" s="219"/>
    </row>
    <row r="95" spans="1:16" s="233" customFormat="1" x14ac:dyDescent="0.25">
      <c r="A95" s="241">
        <v>42699</v>
      </c>
      <c r="B95" s="242">
        <v>160104410</v>
      </c>
      <c r="C95" s="247">
        <v>1</v>
      </c>
      <c r="D95" s="246">
        <v>214025</v>
      </c>
      <c r="E95" s="244"/>
      <c r="F95" s="247"/>
      <c r="G95" s="246"/>
      <c r="H95" s="244"/>
      <c r="I95" s="245"/>
      <c r="J95" s="246"/>
      <c r="K95" s="219"/>
      <c r="L95" s="219"/>
      <c r="M95" s="219"/>
      <c r="N95" s="219"/>
      <c r="O95" s="219"/>
      <c r="P95" s="219"/>
    </row>
    <row r="96" spans="1:16" s="233" customFormat="1" x14ac:dyDescent="0.25">
      <c r="A96" s="241">
        <v>42700</v>
      </c>
      <c r="B96" s="242">
        <v>160104527</v>
      </c>
      <c r="C96" s="247">
        <v>2</v>
      </c>
      <c r="D96" s="246">
        <v>231963</v>
      </c>
      <c r="E96" s="244">
        <v>160028011</v>
      </c>
      <c r="F96" s="247">
        <v>4</v>
      </c>
      <c r="G96" s="246">
        <v>336438</v>
      </c>
      <c r="H96" s="244"/>
      <c r="I96" s="245"/>
      <c r="J96" s="246"/>
      <c r="K96" s="219"/>
      <c r="L96" s="219"/>
      <c r="M96" s="219"/>
      <c r="N96" s="219"/>
      <c r="O96" s="219"/>
      <c r="P96" s="219"/>
    </row>
    <row r="97" spans="1:16" s="233" customFormat="1" x14ac:dyDescent="0.25">
      <c r="A97" s="241">
        <v>42700</v>
      </c>
      <c r="B97" s="242">
        <v>160104542</v>
      </c>
      <c r="C97" s="247">
        <v>1</v>
      </c>
      <c r="D97" s="246">
        <v>80675</v>
      </c>
      <c r="E97" s="244"/>
      <c r="F97" s="247"/>
      <c r="G97" s="246"/>
      <c r="H97" s="244"/>
      <c r="I97" s="245"/>
      <c r="J97" s="246"/>
      <c r="K97" s="219"/>
      <c r="L97" s="219"/>
      <c r="M97" s="219"/>
      <c r="N97" s="219"/>
      <c r="O97" s="219"/>
      <c r="P97" s="219"/>
    </row>
    <row r="98" spans="1:16" s="233" customFormat="1" x14ac:dyDescent="0.25">
      <c r="A98" s="241">
        <v>42703</v>
      </c>
      <c r="B98" s="242">
        <v>160104806</v>
      </c>
      <c r="C98" s="247">
        <v>1</v>
      </c>
      <c r="D98" s="246">
        <v>80675</v>
      </c>
      <c r="E98" s="244"/>
      <c r="F98" s="247"/>
      <c r="G98" s="246"/>
      <c r="H98" s="244"/>
      <c r="I98" s="245"/>
      <c r="J98" s="246"/>
      <c r="K98" s="219"/>
      <c r="L98" s="219"/>
      <c r="M98" s="219"/>
      <c r="N98" s="219"/>
      <c r="O98" s="219"/>
      <c r="P98" s="219"/>
    </row>
    <row r="99" spans="1:16" s="233" customFormat="1" x14ac:dyDescent="0.25">
      <c r="A99" s="241">
        <v>42704</v>
      </c>
      <c r="B99" s="242">
        <v>160104994</v>
      </c>
      <c r="C99" s="247">
        <v>2</v>
      </c>
      <c r="D99" s="246">
        <v>229338</v>
      </c>
      <c r="E99" s="244">
        <v>160028246</v>
      </c>
      <c r="F99" s="247">
        <v>1</v>
      </c>
      <c r="G99" s="246">
        <v>102988</v>
      </c>
      <c r="H99" s="244"/>
      <c r="I99" s="245">
        <v>2488327</v>
      </c>
      <c r="J99" s="246" t="s">
        <v>17</v>
      </c>
      <c r="K99" s="219"/>
      <c r="L99" s="219"/>
      <c r="M99" s="219"/>
      <c r="N99" s="219"/>
      <c r="O99" s="219"/>
      <c r="P99" s="219"/>
    </row>
    <row r="100" spans="1:16" s="233" customFormat="1" x14ac:dyDescent="0.25">
      <c r="A100" s="241">
        <v>42705</v>
      </c>
      <c r="B100" s="242">
        <v>160105009</v>
      </c>
      <c r="C100" s="247">
        <v>2</v>
      </c>
      <c r="D100" s="246">
        <v>161438</v>
      </c>
      <c r="E100" s="244"/>
      <c r="F100" s="247"/>
      <c r="G100" s="246"/>
      <c r="H100" s="244"/>
      <c r="I100" s="245"/>
      <c r="J100" s="246"/>
      <c r="K100" s="219"/>
      <c r="L100" s="219"/>
      <c r="M100" s="219"/>
      <c r="N100" s="219"/>
      <c r="O100" s="219"/>
      <c r="P100" s="219"/>
    </row>
    <row r="101" spans="1:16" s="233" customFormat="1" x14ac:dyDescent="0.25">
      <c r="A101" s="241">
        <v>42705</v>
      </c>
      <c r="B101" s="242">
        <v>160105018</v>
      </c>
      <c r="C101" s="247">
        <v>3</v>
      </c>
      <c r="D101" s="246">
        <v>334950</v>
      </c>
      <c r="E101" s="244"/>
      <c r="F101" s="247"/>
      <c r="G101" s="246"/>
      <c r="H101" s="244"/>
      <c r="I101" s="245"/>
      <c r="J101" s="246"/>
      <c r="K101" s="219"/>
      <c r="L101" s="219"/>
      <c r="M101" s="219"/>
      <c r="N101" s="219"/>
      <c r="O101" s="219"/>
      <c r="P101" s="219"/>
    </row>
    <row r="102" spans="1:16" s="233" customFormat="1" x14ac:dyDescent="0.25">
      <c r="A102" s="241">
        <v>42706</v>
      </c>
      <c r="B102" s="242">
        <v>160105094</v>
      </c>
      <c r="C102" s="247">
        <v>2</v>
      </c>
      <c r="D102" s="246">
        <v>260838</v>
      </c>
      <c r="E102" s="244"/>
      <c r="F102" s="247"/>
      <c r="G102" s="246"/>
      <c r="H102" s="244"/>
      <c r="I102" s="245"/>
      <c r="J102" s="246"/>
      <c r="K102" s="219"/>
      <c r="L102" s="219"/>
      <c r="M102" s="219"/>
      <c r="N102" s="219"/>
      <c r="O102" s="219"/>
      <c r="P102" s="219"/>
    </row>
    <row r="103" spans="1:16" s="233" customFormat="1" x14ac:dyDescent="0.25">
      <c r="A103" s="241">
        <v>42706</v>
      </c>
      <c r="B103" s="242">
        <v>160105129</v>
      </c>
      <c r="C103" s="247">
        <v>4</v>
      </c>
      <c r="D103" s="246">
        <v>384913</v>
      </c>
      <c r="E103" s="244"/>
      <c r="F103" s="247"/>
      <c r="G103" s="246"/>
      <c r="H103" s="244"/>
      <c r="I103" s="245"/>
      <c r="J103" s="246"/>
      <c r="K103" s="219"/>
      <c r="L103" s="219"/>
      <c r="M103" s="219"/>
      <c r="N103" s="219"/>
      <c r="O103" s="219"/>
      <c r="P103" s="219"/>
    </row>
    <row r="104" spans="1:16" s="233" customFormat="1" x14ac:dyDescent="0.25">
      <c r="A104" s="241">
        <v>42707</v>
      </c>
      <c r="B104" s="242">
        <v>160105204</v>
      </c>
      <c r="C104" s="247">
        <v>1</v>
      </c>
      <c r="D104" s="246">
        <v>103250</v>
      </c>
      <c r="E104" s="244"/>
      <c r="F104" s="247"/>
      <c r="G104" s="246"/>
      <c r="H104" s="244"/>
      <c r="I104" s="245"/>
      <c r="J104" s="246"/>
      <c r="K104" s="219"/>
      <c r="L104" s="219"/>
      <c r="M104" s="219"/>
      <c r="N104" s="219"/>
      <c r="O104" s="219"/>
      <c r="P104" s="219"/>
    </row>
    <row r="105" spans="1:16" s="233" customFormat="1" x14ac:dyDescent="0.25">
      <c r="A105" s="241">
        <v>42709</v>
      </c>
      <c r="B105" s="242">
        <v>160105396</v>
      </c>
      <c r="C105" s="247">
        <v>2</v>
      </c>
      <c r="D105" s="246">
        <v>189525</v>
      </c>
      <c r="E105" s="244"/>
      <c r="F105" s="247"/>
      <c r="G105" s="246"/>
      <c r="H105" s="244"/>
      <c r="I105" s="245"/>
      <c r="J105" s="246"/>
      <c r="K105" s="219"/>
      <c r="L105" s="219"/>
      <c r="M105" s="219"/>
      <c r="N105" s="219"/>
      <c r="O105" s="219"/>
      <c r="P105" s="219"/>
    </row>
    <row r="106" spans="1:16" s="233" customFormat="1" x14ac:dyDescent="0.25">
      <c r="A106" s="241">
        <v>42710</v>
      </c>
      <c r="B106" s="242">
        <v>160105504</v>
      </c>
      <c r="C106" s="247">
        <v>1</v>
      </c>
      <c r="D106" s="246">
        <v>119000</v>
      </c>
      <c r="E106" s="244"/>
      <c r="F106" s="247"/>
      <c r="G106" s="246"/>
      <c r="H106" s="244"/>
      <c r="I106" s="245"/>
      <c r="J106" s="246"/>
      <c r="K106" s="219"/>
      <c r="L106" s="219"/>
      <c r="M106" s="219"/>
      <c r="N106" s="219"/>
      <c r="O106" s="219"/>
      <c r="P106" s="219"/>
    </row>
    <row r="107" spans="1:16" s="233" customFormat="1" x14ac:dyDescent="0.25">
      <c r="A107" s="241">
        <v>42710</v>
      </c>
      <c r="B107" s="242">
        <v>160105551</v>
      </c>
      <c r="C107" s="247">
        <v>1</v>
      </c>
      <c r="D107" s="246">
        <v>119000</v>
      </c>
      <c r="E107" s="244"/>
      <c r="F107" s="247"/>
      <c r="G107" s="246"/>
      <c r="H107" s="244"/>
      <c r="I107" s="245"/>
      <c r="J107" s="246"/>
      <c r="K107" s="219"/>
      <c r="L107" s="219"/>
      <c r="M107" s="219"/>
      <c r="N107" s="219"/>
      <c r="O107" s="219"/>
      <c r="P107" s="219"/>
    </row>
    <row r="108" spans="1:16" s="233" customFormat="1" x14ac:dyDescent="0.25">
      <c r="A108" s="241">
        <v>42710</v>
      </c>
      <c r="B108" s="242">
        <v>160105576</v>
      </c>
      <c r="C108" s="247">
        <v>3</v>
      </c>
      <c r="D108" s="246">
        <v>210963</v>
      </c>
      <c r="E108" s="244"/>
      <c r="F108" s="247"/>
      <c r="G108" s="246"/>
      <c r="H108" s="244"/>
      <c r="I108" s="245"/>
      <c r="J108" s="246"/>
      <c r="K108" s="219"/>
      <c r="L108" s="219"/>
      <c r="M108" s="219"/>
      <c r="N108" s="219"/>
      <c r="O108" s="219"/>
      <c r="P108" s="219"/>
    </row>
    <row r="109" spans="1:16" s="233" customFormat="1" x14ac:dyDescent="0.25">
      <c r="A109" s="241">
        <v>42711</v>
      </c>
      <c r="B109" s="242">
        <v>160105626</v>
      </c>
      <c r="C109" s="247">
        <v>1</v>
      </c>
      <c r="D109" s="246">
        <v>119963</v>
      </c>
      <c r="E109" s="244">
        <v>160028278</v>
      </c>
      <c r="F109" s="247">
        <v>1</v>
      </c>
      <c r="G109" s="246">
        <v>98963</v>
      </c>
      <c r="H109" s="244"/>
      <c r="I109" s="245"/>
      <c r="J109" s="246"/>
      <c r="K109" s="219"/>
      <c r="L109" s="219"/>
      <c r="M109" s="219"/>
      <c r="N109" s="219"/>
      <c r="O109" s="219"/>
      <c r="P109" s="219"/>
    </row>
    <row r="110" spans="1:16" s="233" customFormat="1" x14ac:dyDescent="0.25">
      <c r="A110" s="241">
        <v>42711</v>
      </c>
      <c r="B110" s="242">
        <v>160105678</v>
      </c>
      <c r="C110" s="247">
        <v>1</v>
      </c>
      <c r="D110" s="246">
        <v>53025</v>
      </c>
      <c r="E110" s="244"/>
      <c r="F110" s="247"/>
      <c r="G110" s="246"/>
      <c r="H110" s="244"/>
      <c r="I110" s="245"/>
      <c r="J110" s="246"/>
      <c r="K110" s="219"/>
      <c r="L110" s="219"/>
      <c r="M110" s="219"/>
      <c r="N110" s="219"/>
      <c r="O110" s="219"/>
      <c r="P110" s="219"/>
    </row>
    <row r="111" spans="1:16" s="233" customFormat="1" x14ac:dyDescent="0.25">
      <c r="A111" s="241">
        <v>42713</v>
      </c>
      <c r="B111" s="242">
        <v>160105813</v>
      </c>
      <c r="C111" s="247">
        <v>1</v>
      </c>
      <c r="D111" s="246">
        <v>214025</v>
      </c>
      <c r="E111" s="244"/>
      <c r="F111" s="247"/>
      <c r="G111" s="246"/>
      <c r="H111" s="244"/>
      <c r="I111" s="245"/>
      <c r="J111" s="246"/>
      <c r="K111" s="219"/>
      <c r="L111" s="219"/>
      <c r="M111" s="219"/>
      <c r="N111" s="219"/>
      <c r="O111" s="219"/>
      <c r="P111" s="219"/>
    </row>
    <row r="112" spans="1:16" s="233" customFormat="1" x14ac:dyDescent="0.25">
      <c r="A112" s="241">
        <v>42717</v>
      </c>
      <c r="B112" s="242">
        <v>160106186</v>
      </c>
      <c r="C112" s="247">
        <v>1</v>
      </c>
      <c r="D112" s="246">
        <v>190050</v>
      </c>
      <c r="E112" s="244"/>
      <c r="F112" s="247"/>
      <c r="G112" s="246"/>
      <c r="H112" s="244"/>
      <c r="I112" s="245"/>
      <c r="J112" s="246"/>
      <c r="K112" s="219"/>
      <c r="L112" s="219"/>
      <c r="M112" s="219"/>
      <c r="N112" s="219"/>
      <c r="O112" s="219"/>
      <c r="P112" s="219"/>
    </row>
    <row r="113" spans="1:16" s="233" customFormat="1" x14ac:dyDescent="0.25">
      <c r="A113" s="241">
        <v>42718</v>
      </c>
      <c r="B113" s="242">
        <v>160106316</v>
      </c>
      <c r="C113" s="247">
        <v>4</v>
      </c>
      <c r="D113" s="246">
        <v>358138</v>
      </c>
      <c r="E113" s="244"/>
      <c r="F113" s="247"/>
      <c r="G113" s="246"/>
      <c r="H113" s="244"/>
      <c r="I113" s="245">
        <v>2010227</v>
      </c>
      <c r="J113" s="246" t="s">
        <v>17</v>
      </c>
      <c r="K113" s="219"/>
      <c r="L113" s="219"/>
      <c r="M113" s="219"/>
      <c r="N113" s="219"/>
      <c r="O113" s="219"/>
      <c r="P113" s="219"/>
    </row>
    <row r="114" spans="1:16" s="233" customFormat="1" x14ac:dyDescent="0.25">
      <c r="A114" s="241">
        <v>42719</v>
      </c>
      <c r="B114" s="242">
        <v>160106517</v>
      </c>
      <c r="C114" s="247">
        <v>3</v>
      </c>
      <c r="D114" s="246">
        <v>186638</v>
      </c>
      <c r="E114" s="244"/>
      <c r="F114" s="247"/>
      <c r="G114" s="246"/>
      <c r="H114" s="244"/>
      <c r="I114" s="245"/>
      <c r="J114" s="246"/>
      <c r="K114" s="219"/>
      <c r="L114" s="219"/>
      <c r="M114" s="219"/>
      <c r="N114" s="219"/>
      <c r="O114" s="219"/>
      <c r="P114" s="219"/>
    </row>
    <row r="115" spans="1:16" s="233" customFormat="1" x14ac:dyDescent="0.25">
      <c r="A115" s="241">
        <v>42721</v>
      </c>
      <c r="B115" s="242">
        <v>160106684</v>
      </c>
      <c r="C115" s="247">
        <v>1</v>
      </c>
      <c r="D115" s="246">
        <v>67025</v>
      </c>
      <c r="E115" s="244"/>
      <c r="F115" s="247"/>
      <c r="G115" s="246"/>
      <c r="H115" s="244"/>
      <c r="I115" s="245"/>
      <c r="J115" s="246"/>
      <c r="K115" s="219"/>
      <c r="L115" s="219"/>
      <c r="M115" s="219"/>
      <c r="N115" s="219"/>
      <c r="O115" s="219"/>
      <c r="P115" s="219"/>
    </row>
    <row r="116" spans="1:16" s="233" customFormat="1" x14ac:dyDescent="0.25">
      <c r="A116" s="241">
        <v>37244</v>
      </c>
      <c r="B116" s="242">
        <v>160106862</v>
      </c>
      <c r="C116" s="247">
        <v>3</v>
      </c>
      <c r="D116" s="246">
        <v>267050</v>
      </c>
      <c r="E116" s="244"/>
      <c r="F116" s="247"/>
      <c r="G116" s="246"/>
      <c r="H116" s="244"/>
      <c r="I116" s="245"/>
      <c r="J116" s="246"/>
      <c r="K116" s="219"/>
      <c r="L116" s="219"/>
      <c r="M116" s="219"/>
      <c r="N116" s="219"/>
      <c r="O116" s="219"/>
      <c r="P116" s="219"/>
    </row>
    <row r="117" spans="1:16" s="233" customFormat="1" x14ac:dyDescent="0.25">
      <c r="A117" s="241">
        <v>42723</v>
      </c>
      <c r="B117" s="242">
        <v>160106899</v>
      </c>
      <c r="C117" s="247">
        <v>1</v>
      </c>
      <c r="D117" s="246">
        <v>115675</v>
      </c>
      <c r="E117" s="244"/>
      <c r="F117" s="247"/>
      <c r="G117" s="246"/>
      <c r="H117" s="244"/>
      <c r="I117" s="245"/>
      <c r="J117" s="246"/>
      <c r="K117" s="219"/>
      <c r="L117" s="219"/>
      <c r="M117" s="219"/>
      <c r="N117" s="219"/>
      <c r="O117" s="219"/>
      <c r="P117" s="219"/>
    </row>
    <row r="118" spans="1:16" s="233" customFormat="1" x14ac:dyDescent="0.25">
      <c r="A118" s="241">
        <v>42724</v>
      </c>
      <c r="B118" s="242">
        <v>160106957</v>
      </c>
      <c r="C118" s="247">
        <v>1</v>
      </c>
      <c r="D118" s="246">
        <v>149975</v>
      </c>
      <c r="E118" s="244">
        <v>160028552</v>
      </c>
      <c r="F118" s="247">
        <v>1</v>
      </c>
      <c r="G118" s="246">
        <v>149975</v>
      </c>
      <c r="H118" s="244"/>
      <c r="I118" s="245"/>
      <c r="J118" s="246"/>
      <c r="K118" s="219"/>
      <c r="L118" s="219"/>
      <c r="M118" s="219"/>
      <c r="N118" s="219"/>
      <c r="O118" s="219"/>
      <c r="P118" s="219"/>
    </row>
    <row r="119" spans="1:16" s="233" customFormat="1" x14ac:dyDescent="0.25">
      <c r="A119" s="241">
        <v>42725</v>
      </c>
      <c r="B119" s="242">
        <v>160107093</v>
      </c>
      <c r="C119" s="247">
        <v>3</v>
      </c>
      <c r="D119" s="246">
        <v>286475</v>
      </c>
      <c r="E119" s="244"/>
      <c r="F119" s="247"/>
      <c r="G119" s="246"/>
      <c r="H119" s="244"/>
      <c r="I119" s="245">
        <v>878502</v>
      </c>
      <c r="J119" s="246" t="s">
        <v>17</v>
      </c>
      <c r="K119" s="219"/>
      <c r="L119" s="219"/>
      <c r="M119" s="219"/>
      <c r="N119" s="219"/>
      <c r="O119" s="219"/>
      <c r="P119" s="219"/>
    </row>
    <row r="120" spans="1:16" s="233" customFormat="1" x14ac:dyDescent="0.25">
      <c r="A120" s="241">
        <v>42725</v>
      </c>
      <c r="B120" s="242">
        <v>160107114</v>
      </c>
      <c r="C120" s="247">
        <v>1</v>
      </c>
      <c r="D120" s="246">
        <v>94325</v>
      </c>
      <c r="E120" s="244"/>
      <c r="F120" s="247"/>
      <c r="G120" s="246"/>
      <c r="H120" s="244"/>
      <c r="I120" s="245"/>
      <c r="J120" s="246"/>
      <c r="K120" s="219"/>
      <c r="L120" s="219"/>
      <c r="M120" s="219"/>
      <c r="N120" s="219"/>
      <c r="O120" s="219"/>
      <c r="P120" s="219"/>
    </row>
    <row r="121" spans="1:16" s="233" customFormat="1" x14ac:dyDescent="0.25">
      <c r="A121" s="241">
        <v>42726</v>
      </c>
      <c r="B121" s="242">
        <v>160107167</v>
      </c>
      <c r="C121" s="247">
        <v>2</v>
      </c>
      <c r="D121" s="246">
        <v>275013</v>
      </c>
      <c r="E121" s="244"/>
      <c r="F121" s="247"/>
      <c r="G121" s="246"/>
      <c r="H121" s="244"/>
      <c r="I121" s="245"/>
      <c r="J121" s="246"/>
      <c r="K121" s="219"/>
      <c r="L121" s="219"/>
      <c r="M121" s="219"/>
      <c r="N121" s="219"/>
      <c r="O121" s="219"/>
      <c r="P121" s="219"/>
    </row>
    <row r="122" spans="1:16" s="233" customFormat="1" x14ac:dyDescent="0.25">
      <c r="A122" s="241">
        <v>42728</v>
      </c>
      <c r="B122" s="242">
        <v>160107365</v>
      </c>
      <c r="C122" s="247">
        <v>2</v>
      </c>
      <c r="D122" s="246">
        <v>142100</v>
      </c>
      <c r="E122" s="244">
        <v>160028637</v>
      </c>
      <c r="F122" s="247">
        <v>2</v>
      </c>
      <c r="G122" s="246">
        <v>240450</v>
      </c>
      <c r="H122" s="244"/>
      <c r="I122" s="245"/>
      <c r="J122" s="246"/>
      <c r="K122" s="219"/>
      <c r="L122" s="219"/>
      <c r="M122" s="219"/>
      <c r="N122" s="219"/>
      <c r="O122" s="219"/>
      <c r="P122" s="219"/>
    </row>
    <row r="123" spans="1:16" s="233" customFormat="1" x14ac:dyDescent="0.25">
      <c r="A123" s="241">
        <v>42730</v>
      </c>
      <c r="B123" s="242">
        <v>160107464</v>
      </c>
      <c r="C123" s="247">
        <v>3</v>
      </c>
      <c r="D123" s="246">
        <v>490963</v>
      </c>
      <c r="E123" s="244"/>
      <c r="F123" s="247"/>
      <c r="G123" s="246"/>
      <c r="H123" s="244"/>
      <c r="I123" s="245"/>
      <c r="J123" s="246"/>
      <c r="K123" s="219"/>
      <c r="L123" s="219"/>
      <c r="M123" s="219"/>
      <c r="N123" s="219"/>
      <c r="O123" s="219"/>
      <c r="P123" s="219"/>
    </row>
    <row r="124" spans="1:16" s="233" customFormat="1" x14ac:dyDescent="0.25">
      <c r="A124" s="241">
        <v>42731</v>
      </c>
      <c r="B124" s="242">
        <v>160107579</v>
      </c>
      <c r="C124" s="247">
        <v>1</v>
      </c>
      <c r="D124" s="246">
        <v>86013</v>
      </c>
      <c r="E124" s="244"/>
      <c r="F124" s="247"/>
      <c r="G124" s="246"/>
      <c r="H124" s="244"/>
      <c r="I124" s="245"/>
      <c r="J124" s="246"/>
      <c r="K124" s="219"/>
      <c r="L124" s="219"/>
      <c r="M124" s="219"/>
      <c r="N124" s="219"/>
      <c r="O124" s="219"/>
      <c r="P124" s="219"/>
    </row>
    <row r="125" spans="1:16" s="233" customFormat="1" x14ac:dyDescent="0.25">
      <c r="A125" s="241">
        <v>42732</v>
      </c>
      <c r="B125" s="242">
        <v>160107640</v>
      </c>
      <c r="C125" s="247">
        <v>3</v>
      </c>
      <c r="D125" s="246">
        <v>303450</v>
      </c>
      <c r="E125" s="244"/>
      <c r="F125" s="247"/>
      <c r="G125" s="246"/>
      <c r="H125" s="244"/>
      <c r="I125" s="245"/>
      <c r="J125" s="246"/>
      <c r="K125" s="219"/>
      <c r="L125" s="219"/>
      <c r="M125" s="219"/>
      <c r="N125" s="219"/>
      <c r="O125" s="219"/>
      <c r="P125" s="219"/>
    </row>
    <row r="126" spans="1:16" s="233" customFormat="1" x14ac:dyDescent="0.25">
      <c r="A126" s="241">
        <v>42733</v>
      </c>
      <c r="B126" s="242">
        <v>160107770</v>
      </c>
      <c r="C126" s="247">
        <v>1</v>
      </c>
      <c r="D126" s="246">
        <v>162838</v>
      </c>
      <c r="E126" s="244"/>
      <c r="F126" s="247"/>
      <c r="G126" s="246"/>
      <c r="H126" s="244"/>
      <c r="I126" s="245"/>
      <c r="J126" s="246"/>
      <c r="K126" s="219"/>
      <c r="L126" s="219"/>
      <c r="M126" s="219"/>
      <c r="N126" s="219"/>
      <c r="O126" s="219"/>
      <c r="P126" s="219"/>
    </row>
    <row r="127" spans="1:16" s="233" customFormat="1" x14ac:dyDescent="0.25">
      <c r="A127" s="241">
        <v>42734</v>
      </c>
      <c r="B127" s="242">
        <v>160107806</v>
      </c>
      <c r="C127" s="247">
        <v>2</v>
      </c>
      <c r="D127" s="246">
        <v>183488</v>
      </c>
      <c r="E127" s="244"/>
      <c r="F127" s="247"/>
      <c r="G127" s="246"/>
      <c r="H127" s="244"/>
      <c r="I127" s="245"/>
      <c r="J127" s="246"/>
      <c r="K127" s="219"/>
      <c r="L127" s="219"/>
      <c r="M127" s="219"/>
      <c r="N127" s="219"/>
      <c r="O127" s="219"/>
      <c r="P127" s="219"/>
    </row>
    <row r="128" spans="1:16" s="233" customFormat="1" x14ac:dyDescent="0.25">
      <c r="A128" s="241">
        <v>42737</v>
      </c>
      <c r="B128" s="242">
        <v>170107974</v>
      </c>
      <c r="C128" s="247">
        <v>1</v>
      </c>
      <c r="D128" s="246">
        <v>109988</v>
      </c>
      <c r="E128" s="244"/>
      <c r="F128" s="247"/>
      <c r="G128" s="246"/>
      <c r="H128" s="244"/>
      <c r="I128" s="245"/>
      <c r="J128" s="246"/>
      <c r="K128" s="219"/>
      <c r="L128" s="219"/>
      <c r="M128" s="219"/>
      <c r="N128" s="219"/>
      <c r="O128" s="219"/>
      <c r="P128" s="219"/>
    </row>
    <row r="129" spans="1:16" s="233" customFormat="1" x14ac:dyDescent="0.25">
      <c r="A129" s="241">
        <v>42739</v>
      </c>
      <c r="B129" s="242">
        <v>170108117</v>
      </c>
      <c r="C129" s="247">
        <v>2</v>
      </c>
      <c r="D129" s="246">
        <v>211488</v>
      </c>
      <c r="E129" s="244"/>
      <c r="F129" s="247"/>
      <c r="G129" s="246"/>
      <c r="H129" s="244"/>
      <c r="I129" s="245">
        <v>596314</v>
      </c>
      <c r="J129" s="246" t="s">
        <v>17</v>
      </c>
      <c r="K129" s="219"/>
      <c r="L129" s="219"/>
      <c r="M129" s="219"/>
      <c r="N129" s="219"/>
      <c r="O129" s="219"/>
      <c r="P129" s="219"/>
    </row>
    <row r="130" spans="1:16" s="233" customFormat="1" x14ac:dyDescent="0.25">
      <c r="A130" s="241">
        <v>42739</v>
      </c>
      <c r="B130" s="242">
        <v>170108141</v>
      </c>
      <c r="C130" s="247">
        <v>1</v>
      </c>
      <c r="D130" s="246">
        <v>98963</v>
      </c>
      <c r="E130" s="244"/>
      <c r="F130" s="247"/>
      <c r="G130" s="246"/>
      <c r="H130" s="244"/>
      <c r="I130" s="245"/>
      <c r="J130" s="246"/>
      <c r="K130" s="219"/>
      <c r="L130" s="219"/>
      <c r="M130" s="219"/>
      <c r="N130" s="219"/>
      <c r="O130" s="219"/>
      <c r="P130" s="219"/>
    </row>
    <row r="131" spans="1:16" s="233" customFormat="1" x14ac:dyDescent="0.25">
      <c r="A131" s="241">
        <v>42742</v>
      </c>
      <c r="B131" s="242">
        <v>170108327</v>
      </c>
      <c r="C131" s="247">
        <v>2</v>
      </c>
      <c r="D131" s="246">
        <v>168963</v>
      </c>
      <c r="E131" s="244"/>
      <c r="F131" s="247"/>
      <c r="G131" s="246"/>
      <c r="H131" s="244"/>
      <c r="I131" s="245"/>
      <c r="J131" s="246"/>
      <c r="K131" s="219"/>
      <c r="L131" s="219"/>
      <c r="M131" s="219"/>
      <c r="N131" s="219"/>
      <c r="O131" s="219"/>
      <c r="P131" s="219"/>
    </row>
    <row r="132" spans="1:16" s="233" customFormat="1" x14ac:dyDescent="0.25">
      <c r="A132" s="241">
        <v>42744</v>
      </c>
      <c r="B132" s="242">
        <v>170108474</v>
      </c>
      <c r="C132" s="247">
        <v>1</v>
      </c>
      <c r="D132" s="246">
        <v>121450</v>
      </c>
      <c r="E132" s="244"/>
      <c r="F132" s="247"/>
      <c r="G132" s="246"/>
      <c r="H132" s="244"/>
      <c r="I132" s="245"/>
      <c r="J132" s="246"/>
      <c r="K132" s="219"/>
      <c r="L132" s="219"/>
      <c r="M132" s="219"/>
      <c r="N132" s="219"/>
      <c r="O132" s="219"/>
      <c r="P132" s="219"/>
    </row>
    <row r="133" spans="1:16" s="233" customFormat="1" x14ac:dyDescent="0.25">
      <c r="A133" s="241">
        <v>42744</v>
      </c>
      <c r="B133" s="242">
        <v>170108534</v>
      </c>
      <c r="C133" s="247">
        <v>1</v>
      </c>
      <c r="D133" s="246">
        <v>114975</v>
      </c>
      <c r="E133" s="244"/>
      <c r="F133" s="247"/>
      <c r="G133" s="246"/>
      <c r="H133" s="244"/>
      <c r="I133" s="245"/>
      <c r="J133" s="246"/>
      <c r="K133" s="219"/>
      <c r="L133" s="219"/>
      <c r="M133" s="219"/>
      <c r="N133" s="219"/>
      <c r="O133" s="219"/>
      <c r="P133" s="219"/>
    </row>
    <row r="134" spans="1:16" s="233" customFormat="1" x14ac:dyDescent="0.25">
      <c r="A134" s="241">
        <v>42745</v>
      </c>
      <c r="B134" s="242">
        <v>170108561</v>
      </c>
      <c r="C134" s="247">
        <v>1</v>
      </c>
      <c r="D134" s="246">
        <v>112963</v>
      </c>
      <c r="E134" s="244">
        <v>170028898</v>
      </c>
      <c r="F134" s="247">
        <v>1</v>
      </c>
      <c r="G134" s="246">
        <v>105963</v>
      </c>
      <c r="H134" s="244"/>
      <c r="I134" s="245"/>
      <c r="J134" s="246"/>
      <c r="K134" s="219"/>
      <c r="L134" s="219"/>
      <c r="M134" s="219"/>
      <c r="N134" s="219"/>
      <c r="O134" s="219"/>
      <c r="P134" s="219"/>
    </row>
    <row r="135" spans="1:16" s="233" customFormat="1" x14ac:dyDescent="0.25">
      <c r="A135" s="241">
        <v>42747</v>
      </c>
      <c r="B135" s="242">
        <v>170108736</v>
      </c>
      <c r="C135" s="247">
        <v>1</v>
      </c>
      <c r="D135" s="246">
        <v>214025</v>
      </c>
      <c r="E135" s="244"/>
      <c r="F135" s="247"/>
      <c r="G135" s="246"/>
      <c r="H135" s="244"/>
      <c r="I135" s="245"/>
      <c r="J135" s="246"/>
      <c r="K135" s="219"/>
      <c r="L135" s="219"/>
      <c r="M135" s="219"/>
      <c r="N135" s="219"/>
      <c r="O135" s="219"/>
      <c r="P135" s="219"/>
    </row>
    <row r="136" spans="1:16" s="233" customFormat="1" x14ac:dyDescent="0.25">
      <c r="A136" s="241">
        <v>42748</v>
      </c>
      <c r="B136" s="242"/>
      <c r="C136" s="247"/>
      <c r="D136" s="246"/>
      <c r="E136" s="244">
        <v>170028941</v>
      </c>
      <c r="F136" s="247">
        <v>2</v>
      </c>
      <c r="G136" s="246">
        <v>205975</v>
      </c>
      <c r="H136" s="244"/>
      <c r="I136" s="245"/>
      <c r="J136" s="246"/>
      <c r="K136" s="219"/>
      <c r="L136" s="219"/>
      <c r="M136" s="219"/>
      <c r="N136" s="219"/>
      <c r="O136" s="219"/>
      <c r="P136" s="219"/>
    </row>
    <row r="137" spans="1:16" s="233" customFormat="1" x14ac:dyDescent="0.25">
      <c r="A137" s="241">
        <v>42752</v>
      </c>
      <c r="B137" s="242">
        <v>170109092</v>
      </c>
      <c r="C137" s="247">
        <v>1</v>
      </c>
      <c r="D137" s="246">
        <v>112963</v>
      </c>
      <c r="E137" s="244">
        <v>170029012</v>
      </c>
      <c r="F137" s="247">
        <v>2</v>
      </c>
      <c r="G137" s="246">
        <v>247538</v>
      </c>
      <c r="H137" s="244"/>
      <c r="I137" s="245"/>
      <c r="J137" s="246"/>
      <c r="K137" s="219"/>
      <c r="L137" s="219"/>
      <c r="M137" s="219"/>
      <c r="N137" s="219"/>
      <c r="O137" s="219"/>
      <c r="P137" s="219"/>
    </row>
    <row r="138" spans="1:16" s="233" customFormat="1" x14ac:dyDescent="0.25">
      <c r="A138" s="235">
        <v>42753</v>
      </c>
      <c r="B138" s="234">
        <v>170109196</v>
      </c>
      <c r="C138" s="240">
        <v>1</v>
      </c>
      <c r="D138" s="236">
        <v>57138</v>
      </c>
      <c r="E138" s="237"/>
      <c r="F138" s="240"/>
      <c r="G138" s="236"/>
      <c r="H138" s="237"/>
      <c r="I138" s="239"/>
      <c r="J138" s="236"/>
      <c r="K138" s="219"/>
      <c r="L138" s="219"/>
      <c r="M138" s="219"/>
      <c r="N138" s="219"/>
      <c r="O138" s="219"/>
      <c r="P138" s="219"/>
    </row>
    <row r="139" spans="1:16" s="233" customFormat="1" x14ac:dyDescent="0.25">
      <c r="A139" s="235">
        <v>42756</v>
      </c>
      <c r="B139" s="234">
        <v>170109455</v>
      </c>
      <c r="C139" s="240">
        <v>1</v>
      </c>
      <c r="D139" s="236">
        <v>160038</v>
      </c>
      <c r="E139" s="237"/>
      <c r="F139" s="240"/>
      <c r="G139" s="236"/>
      <c r="H139" s="237"/>
      <c r="I139" s="239"/>
      <c r="J139" s="236"/>
      <c r="K139" s="219"/>
      <c r="L139" s="219"/>
      <c r="M139" s="219"/>
      <c r="N139" s="219"/>
      <c r="O139" s="219"/>
      <c r="P139" s="219"/>
    </row>
    <row r="140" spans="1:16" s="233" customFormat="1" x14ac:dyDescent="0.25">
      <c r="A140" s="235">
        <v>42759</v>
      </c>
      <c r="B140" s="234">
        <v>170109734</v>
      </c>
      <c r="C140" s="240">
        <v>2</v>
      </c>
      <c r="D140" s="236">
        <v>143150</v>
      </c>
      <c r="E140" s="237">
        <v>170029161</v>
      </c>
      <c r="F140" s="240">
        <v>1</v>
      </c>
      <c r="G140" s="236">
        <v>98963</v>
      </c>
      <c r="H140" s="237"/>
      <c r="I140" s="239"/>
      <c r="J140" s="236"/>
      <c r="K140" s="219"/>
      <c r="L140" s="219"/>
      <c r="M140" s="219"/>
      <c r="N140" s="219"/>
      <c r="O140" s="219"/>
      <c r="P140" s="219"/>
    </row>
    <row r="141" spans="1:16" s="233" customFormat="1" x14ac:dyDescent="0.25">
      <c r="A141" s="235">
        <v>42760</v>
      </c>
      <c r="B141" s="234">
        <v>170109808</v>
      </c>
      <c r="C141" s="240">
        <v>5</v>
      </c>
      <c r="D141" s="236">
        <v>460075</v>
      </c>
      <c r="E141" s="237"/>
      <c r="F141" s="240"/>
      <c r="G141" s="236"/>
      <c r="H141" s="237"/>
      <c r="I141" s="239"/>
      <c r="J141" s="236"/>
      <c r="K141" s="219"/>
      <c r="L141" s="219"/>
      <c r="M141" s="219"/>
      <c r="N141" s="219"/>
      <c r="O141" s="219"/>
      <c r="P141" s="219"/>
    </row>
    <row r="142" spans="1:16" s="233" customFormat="1" x14ac:dyDescent="0.25">
      <c r="A142" s="235"/>
      <c r="B142" s="234"/>
      <c r="C142" s="240"/>
      <c r="D142" s="236"/>
      <c r="E142" s="237">
        <v>170029210</v>
      </c>
      <c r="F142" s="240">
        <v>2</v>
      </c>
      <c r="G142" s="236">
        <v>271075</v>
      </c>
      <c r="H142" s="237"/>
      <c r="I142" s="239"/>
      <c r="J142" s="236"/>
      <c r="K142" s="219"/>
      <c r="L142" s="219"/>
      <c r="M142" s="219"/>
      <c r="N142" s="219"/>
      <c r="O142" s="219"/>
      <c r="P142" s="219"/>
    </row>
    <row r="143" spans="1:16" s="233" customFormat="1" x14ac:dyDescent="0.25">
      <c r="A143" s="235">
        <v>42762</v>
      </c>
      <c r="B143" s="234">
        <v>170110129</v>
      </c>
      <c r="C143" s="240">
        <v>3</v>
      </c>
      <c r="D143" s="236">
        <v>232138</v>
      </c>
      <c r="E143" s="237"/>
      <c r="F143" s="240"/>
      <c r="G143" s="236"/>
      <c r="H143" s="237"/>
      <c r="I143" s="239"/>
      <c r="J143" s="236"/>
      <c r="K143" s="219"/>
      <c r="L143" s="219"/>
      <c r="M143" s="219"/>
      <c r="N143" s="219"/>
      <c r="O143" s="219"/>
      <c r="P143" s="219"/>
    </row>
    <row r="144" spans="1:16" s="233" customFormat="1" x14ac:dyDescent="0.25">
      <c r="A144" s="235">
        <v>42766</v>
      </c>
      <c r="B144" s="234">
        <v>170110492</v>
      </c>
      <c r="C144" s="240">
        <v>3</v>
      </c>
      <c r="D144" s="236">
        <v>284900</v>
      </c>
      <c r="E144" s="237"/>
      <c r="F144" s="240"/>
      <c r="G144" s="236"/>
      <c r="H144" s="237"/>
      <c r="I144" s="239"/>
      <c r="J144" s="236"/>
      <c r="K144" s="219"/>
      <c r="L144" s="219"/>
      <c r="M144" s="219"/>
      <c r="N144" s="219"/>
      <c r="O144" s="219"/>
      <c r="P144" s="219"/>
    </row>
    <row r="145" spans="1:16" s="233" customFormat="1" x14ac:dyDescent="0.25">
      <c r="A145" s="235">
        <v>42768</v>
      </c>
      <c r="B145" s="234">
        <v>170110820</v>
      </c>
      <c r="C145" s="240">
        <v>3</v>
      </c>
      <c r="D145" s="236">
        <v>390950</v>
      </c>
      <c r="E145" s="237"/>
      <c r="F145" s="240"/>
      <c r="G145" s="236"/>
      <c r="H145" s="237"/>
      <c r="I145" s="239"/>
      <c r="J145" s="236"/>
      <c r="K145" s="219"/>
      <c r="L145" s="219"/>
      <c r="M145" s="219"/>
      <c r="N145" s="219"/>
      <c r="O145" s="219"/>
      <c r="P145" s="219"/>
    </row>
    <row r="146" spans="1:16" s="233" customFormat="1" x14ac:dyDescent="0.25">
      <c r="A146" s="235">
        <v>42774</v>
      </c>
      <c r="B146" s="234">
        <v>170111552</v>
      </c>
      <c r="C146" s="240">
        <v>2</v>
      </c>
      <c r="D146" s="236">
        <v>196088</v>
      </c>
      <c r="E146" s="237"/>
      <c r="F146" s="240"/>
      <c r="G146" s="236"/>
      <c r="H146" s="237"/>
      <c r="I146" s="239"/>
      <c r="J146" s="236"/>
      <c r="K146" s="219"/>
      <c r="L146" s="219"/>
      <c r="M146" s="219"/>
      <c r="N146" s="219"/>
      <c r="O146" s="219"/>
      <c r="P146" s="219"/>
    </row>
    <row r="147" spans="1:16" s="233" customFormat="1" x14ac:dyDescent="0.25">
      <c r="A147" s="235">
        <v>42775</v>
      </c>
      <c r="B147" s="234">
        <v>170111689</v>
      </c>
      <c r="C147" s="240">
        <v>1</v>
      </c>
      <c r="D147" s="236">
        <v>127138</v>
      </c>
      <c r="E147" s="237"/>
      <c r="F147" s="240"/>
      <c r="G147" s="236"/>
      <c r="H147" s="237"/>
      <c r="I147" s="239"/>
      <c r="J147" s="236"/>
      <c r="K147" s="219"/>
      <c r="L147" s="219"/>
      <c r="M147" s="219"/>
      <c r="N147" s="219"/>
      <c r="O147" s="219"/>
      <c r="P147" s="219"/>
    </row>
    <row r="148" spans="1:16" s="233" customFormat="1" x14ac:dyDescent="0.25">
      <c r="A148" s="235"/>
      <c r="B148" s="234"/>
      <c r="C148" s="240"/>
      <c r="D148" s="236"/>
      <c r="E148" s="237"/>
      <c r="F148" s="240"/>
      <c r="G148" s="236">
        <v>2408514</v>
      </c>
      <c r="H148" s="237"/>
      <c r="I148" s="239"/>
      <c r="J148" s="236" t="s">
        <v>147</v>
      </c>
      <c r="K148" s="219"/>
      <c r="L148" s="219"/>
      <c r="M148" s="219"/>
      <c r="N148" s="219"/>
      <c r="O148" s="219"/>
      <c r="P148" s="219"/>
    </row>
    <row r="149" spans="1:16" s="233" customFormat="1" x14ac:dyDescent="0.25">
      <c r="A149" s="235">
        <v>42784</v>
      </c>
      <c r="B149" s="234">
        <v>170112870</v>
      </c>
      <c r="C149" s="240">
        <v>1</v>
      </c>
      <c r="D149" s="236">
        <v>127138</v>
      </c>
      <c r="E149" s="237"/>
      <c r="F149" s="240"/>
      <c r="G149" s="236"/>
      <c r="H149" s="237"/>
      <c r="I149" s="239"/>
      <c r="J149" s="236"/>
      <c r="K149" s="219"/>
      <c r="L149" s="219"/>
      <c r="M149" s="219"/>
      <c r="N149" s="219"/>
      <c r="O149" s="219"/>
      <c r="P149" s="219"/>
    </row>
    <row r="150" spans="1:16" s="233" customFormat="1" x14ac:dyDescent="0.25">
      <c r="A150" s="235">
        <v>42786</v>
      </c>
      <c r="B150" s="234">
        <v>170113217</v>
      </c>
      <c r="C150" s="240">
        <v>2</v>
      </c>
      <c r="D150" s="236">
        <v>144550</v>
      </c>
      <c r="E150" s="237"/>
      <c r="F150" s="240"/>
      <c r="G150" s="236"/>
      <c r="H150" s="237"/>
      <c r="I150" s="239"/>
      <c r="J150" s="236"/>
      <c r="K150" s="219"/>
      <c r="L150" s="219"/>
      <c r="M150" s="219"/>
      <c r="N150" s="219"/>
      <c r="O150" s="219"/>
      <c r="P150" s="219"/>
    </row>
    <row r="151" spans="1:16" s="233" customFormat="1" x14ac:dyDescent="0.25">
      <c r="A151" s="235">
        <v>42788</v>
      </c>
      <c r="B151" s="234"/>
      <c r="C151" s="240"/>
      <c r="D151" s="236"/>
      <c r="E151" s="237">
        <v>170030042</v>
      </c>
      <c r="F151" s="240">
        <v>1</v>
      </c>
      <c r="G151" s="236">
        <v>116900</v>
      </c>
      <c r="H151" s="237"/>
      <c r="I151" s="239"/>
      <c r="J151" s="236"/>
      <c r="K151" s="219"/>
      <c r="L151" s="219"/>
      <c r="M151" s="219"/>
      <c r="N151" s="219"/>
      <c r="O151" s="219"/>
      <c r="P151" s="219"/>
    </row>
    <row r="152" spans="1:16" s="233" customFormat="1" x14ac:dyDescent="0.25">
      <c r="A152" s="235">
        <v>42791</v>
      </c>
      <c r="B152" s="234">
        <v>170113779</v>
      </c>
      <c r="C152" s="240">
        <v>1</v>
      </c>
      <c r="D152" s="236">
        <v>91525</v>
      </c>
      <c r="E152" s="237"/>
      <c r="F152" s="240"/>
      <c r="G152" s="236"/>
      <c r="H152" s="237"/>
      <c r="I152" s="239"/>
      <c r="J152" s="236"/>
      <c r="K152" s="219"/>
      <c r="L152" s="219"/>
      <c r="M152" s="219"/>
      <c r="N152" s="219"/>
      <c r="O152" s="219"/>
      <c r="P152" s="219"/>
    </row>
    <row r="153" spans="1:16" s="233" customFormat="1" x14ac:dyDescent="0.25">
      <c r="A153" s="235">
        <v>42791</v>
      </c>
      <c r="B153" s="234">
        <v>170114057</v>
      </c>
      <c r="C153" s="240">
        <v>1</v>
      </c>
      <c r="D153" s="236">
        <v>91350</v>
      </c>
      <c r="E153" s="237"/>
      <c r="F153" s="240"/>
      <c r="G153" s="236"/>
      <c r="H153" s="237"/>
      <c r="I153" s="239"/>
      <c r="J153" s="236"/>
      <c r="K153" s="219"/>
      <c r="L153" s="219"/>
      <c r="M153" s="219"/>
      <c r="N153" s="219"/>
      <c r="O153" s="219"/>
      <c r="P153" s="219"/>
    </row>
    <row r="154" spans="1:16" s="233" customFormat="1" x14ac:dyDescent="0.25">
      <c r="A154" s="235"/>
      <c r="B154" s="234"/>
      <c r="C154" s="240"/>
      <c r="D154" s="236"/>
      <c r="E154" s="237"/>
      <c r="F154" s="240"/>
      <c r="G154" s="236"/>
      <c r="H154" s="237"/>
      <c r="I154" s="239"/>
      <c r="J154" s="236"/>
      <c r="K154" s="219"/>
      <c r="L154" s="219"/>
      <c r="M154" s="219"/>
      <c r="N154" s="219"/>
      <c r="O154" s="219"/>
      <c r="P154" s="219"/>
    </row>
    <row r="155" spans="1:16" ht="15.75" customHeight="1" x14ac:dyDescent="0.25">
      <c r="A155" s="4"/>
      <c r="B155" s="3"/>
      <c r="C155" s="40"/>
      <c r="D155" s="6"/>
      <c r="E155" s="7"/>
      <c r="F155" s="40"/>
      <c r="G155" s="6"/>
      <c r="H155" s="7"/>
      <c r="I155" s="39"/>
      <c r="J155" s="6"/>
    </row>
    <row r="156" spans="1:16" x14ac:dyDescent="0.25">
      <c r="A156" s="4"/>
      <c r="B156" s="8" t="s">
        <v>11</v>
      </c>
      <c r="C156" s="77">
        <f>SUM(C8:C155)</f>
        <v>308</v>
      </c>
      <c r="D156" s="9"/>
      <c r="E156" s="8" t="s">
        <v>11</v>
      </c>
      <c r="F156" s="77">
        <f>SUM(F8:F155)</f>
        <v>49</v>
      </c>
      <c r="G156" s="5"/>
      <c r="H156" s="3"/>
      <c r="I156" s="40"/>
      <c r="J156" s="5"/>
    </row>
    <row r="157" spans="1:16" x14ac:dyDescent="0.25">
      <c r="A157" s="4"/>
      <c r="B157" s="8"/>
      <c r="C157" s="77"/>
      <c r="D157" s="9"/>
      <c r="E157" s="8"/>
      <c r="F157" s="77"/>
      <c r="G157" s="32"/>
      <c r="H157" s="33"/>
      <c r="I157" s="40"/>
      <c r="J157" s="5"/>
    </row>
    <row r="158" spans="1:16" x14ac:dyDescent="0.25">
      <c r="A158" s="10"/>
      <c r="B158" s="11"/>
      <c r="C158" s="40"/>
      <c r="D158" s="6"/>
      <c r="E158" s="8"/>
      <c r="F158" s="40"/>
      <c r="G158" s="420" t="s">
        <v>12</v>
      </c>
      <c r="H158" s="420"/>
      <c r="I158" s="39"/>
      <c r="J158" s="13">
        <f>SUM(D8:D155)</f>
        <v>32354211</v>
      </c>
    </row>
    <row r="159" spans="1:16" x14ac:dyDescent="0.25">
      <c r="A159" s="4"/>
      <c r="B159" s="3"/>
      <c r="C159" s="40"/>
      <c r="D159" s="6"/>
      <c r="E159" s="7"/>
      <c r="F159" s="40"/>
      <c r="G159" s="420" t="s">
        <v>13</v>
      </c>
      <c r="H159" s="420"/>
      <c r="I159" s="39"/>
      <c r="J159" s="13">
        <f>SUM(G8:G155)</f>
        <v>7639484</v>
      </c>
    </row>
    <row r="160" spans="1:16" x14ac:dyDescent="0.25">
      <c r="A160" s="14"/>
      <c r="B160" s="7"/>
      <c r="C160" s="40"/>
      <c r="D160" s="6"/>
      <c r="E160" s="7"/>
      <c r="F160" s="40"/>
      <c r="G160" s="420" t="s">
        <v>14</v>
      </c>
      <c r="H160" s="420"/>
      <c r="I160" s="41"/>
      <c r="J160" s="15">
        <f>J158-J159</f>
        <v>24714727</v>
      </c>
    </row>
    <row r="161" spans="1:10" x14ac:dyDescent="0.25">
      <c r="A161" s="4"/>
      <c r="B161" s="16"/>
      <c r="C161" s="40"/>
      <c r="D161" s="17"/>
      <c r="E161" s="7"/>
      <c r="F161" s="40"/>
      <c r="G161" s="420" t="s">
        <v>15</v>
      </c>
      <c r="H161" s="420"/>
      <c r="I161" s="39"/>
      <c r="J161" s="13">
        <f>SUM(H8:H156)</f>
        <v>0</v>
      </c>
    </row>
    <row r="162" spans="1:10" x14ac:dyDescent="0.25">
      <c r="A162" s="4"/>
      <c r="B162" s="16"/>
      <c r="C162" s="40"/>
      <c r="D162" s="17"/>
      <c r="E162" s="7"/>
      <c r="F162" s="40"/>
      <c r="G162" s="420" t="s">
        <v>16</v>
      </c>
      <c r="H162" s="420"/>
      <c r="I162" s="39"/>
      <c r="J162" s="13">
        <f>J160+J161</f>
        <v>24714727</v>
      </c>
    </row>
    <row r="163" spans="1:10" x14ac:dyDescent="0.25">
      <c r="A163" s="4"/>
      <c r="B163" s="16"/>
      <c r="C163" s="40"/>
      <c r="D163" s="17"/>
      <c r="E163" s="7"/>
      <c r="F163" s="40"/>
      <c r="G163" s="420" t="s">
        <v>5</v>
      </c>
      <c r="H163" s="420"/>
      <c r="I163" s="39"/>
      <c r="J163" s="13">
        <f>SUM(I8:I156)</f>
        <v>25104001</v>
      </c>
    </row>
    <row r="164" spans="1:10" x14ac:dyDescent="0.25">
      <c r="A164" s="4"/>
      <c r="B164" s="16"/>
      <c r="C164" s="40"/>
      <c r="D164" s="17"/>
      <c r="E164" s="7"/>
      <c r="F164" s="40"/>
      <c r="G164" s="420" t="s">
        <v>31</v>
      </c>
      <c r="H164" s="420"/>
      <c r="I164" s="40" t="str">
        <f>IF(J164&gt;0,"SALDO",IF(J164&lt;0,"PIUTANG",IF(J164=0,"LUNAS")))</f>
        <v>SALDO</v>
      </c>
      <c r="J164" s="13">
        <f>J163-J162</f>
        <v>389274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164:H164"/>
    <mergeCell ref="G158:H158"/>
    <mergeCell ref="G159:H159"/>
    <mergeCell ref="G160:H160"/>
    <mergeCell ref="G161:H161"/>
    <mergeCell ref="G162:H162"/>
    <mergeCell ref="G163:H163"/>
  </mergeCells>
  <pageMargins left="0.13" right="0.13" top="0.75" bottom="0.75" header="0.3" footer="0.3"/>
  <pageSetup paperSize="9" scale="31" orientation="portrait" horizontalDpi="0" verticalDpi="0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/>
  <dimension ref="A1:Q38"/>
  <sheetViews>
    <sheetView workbookViewId="0">
      <pane ySplit="7" topLeftCell="A11" activePane="bottomLeft" state="frozen"/>
      <selection pane="bottomLeft" activeCell="G21" sqref="G20:G21"/>
    </sheetView>
  </sheetViews>
  <sheetFormatPr defaultRowHeight="15" x14ac:dyDescent="0.25"/>
  <cols>
    <col min="1" max="1" width="8.140625" style="233" customWidth="1"/>
    <col min="2" max="2" width="11.85546875" style="233" bestFit="1" customWidth="1"/>
    <col min="3" max="3" width="6" style="222" customWidth="1"/>
    <col min="4" max="4" width="11.85546875" style="233" customWidth="1"/>
    <col min="5" max="5" width="10.28515625" style="233" customWidth="1"/>
    <col min="6" max="6" width="4.5703125" style="222" bestFit="1" customWidth="1"/>
    <col min="7" max="7" width="11.140625" style="233" customWidth="1"/>
    <col min="8" max="8" width="11.7109375" style="233" customWidth="1"/>
    <col min="9" max="9" width="13.42578125" style="233" customWidth="1"/>
    <col min="10" max="10" width="16.7109375" style="233" customWidth="1"/>
    <col min="11" max="16384" width="9.140625" style="233"/>
  </cols>
  <sheetData>
    <row r="1" spans="1:17" x14ac:dyDescent="0.25">
      <c r="A1" s="218" t="s">
        <v>0</v>
      </c>
      <c r="C1" s="221" t="s">
        <v>111</v>
      </c>
      <c r="D1" s="218"/>
      <c r="E1" s="218"/>
      <c r="F1" s="414" t="s">
        <v>22</v>
      </c>
      <c r="G1" s="414"/>
      <c r="H1" s="414"/>
      <c r="I1" s="218" t="s">
        <v>112</v>
      </c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1" t="s">
        <v>19</v>
      </c>
      <c r="D2" s="218"/>
      <c r="E2" s="218"/>
      <c r="F2" s="414" t="s">
        <v>21</v>
      </c>
      <c r="G2" s="414"/>
      <c r="H2" s="414"/>
      <c r="I2" s="21">
        <f>J38*-1</f>
        <v>0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114</v>
      </c>
      <c r="C3" s="221" t="s">
        <v>140</v>
      </c>
      <c r="D3" s="218"/>
      <c r="E3" s="218"/>
      <c r="F3" s="265"/>
      <c r="G3" s="265"/>
      <c r="H3" s="265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415"/>
      <c r="B5" s="415"/>
      <c r="C5" s="415"/>
      <c r="D5" s="415"/>
      <c r="E5" s="415"/>
      <c r="F5" s="415"/>
      <c r="G5" s="415"/>
      <c r="H5" s="415"/>
      <c r="I5" s="415"/>
      <c r="J5" s="415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416" t="s">
        <v>2</v>
      </c>
      <c r="B6" s="417" t="s">
        <v>3</v>
      </c>
      <c r="C6" s="417"/>
      <c r="D6" s="417"/>
      <c r="E6" s="417"/>
      <c r="F6" s="417"/>
      <c r="G6" s="417"/>
      <c r="H6" s="417" t="s">
        <v>4</v>
      </c>
      <c r="I6" s="479" t="s">
        <v>5</v>
      </c>
      <c r="J6" s="419" t="s">
        <v>6</v>
      </c>
      <c r="L6" s="219"/>
      <c r="M6" s="219"/>
      <c r="N6" s="219"/>
      <c r="O6" s="219"/>
      <c r="P6" s="219"/>
      <c r="Q6" s="219"/>
    </row>
    <row r="7" spans="1:17" x14ac:dyDescent="0.25">
      <c r="A7" s="416"/>
      <c r="B7" s="258" t="s">
        <v>7</v>
      </c>
      <c r="C7" s="260" t="s">
        <v>8</v>
      </c>
      <c r="D7" s="259" t="s">
        <v>9</v>
      </c>
      <c r="E7" s="258" t="s">
        <v>10</v>
      </c>
      <c r="F7" s="260" t="s">
        <v>8</v>
      </c>
      <c r="G7" s="259" t="s">
        <v>9</v>
      </c>
      <c r="H7" s="417"/>
      <c r="I7" s="479"/>
      <c r="J7" s="419"/>
    </row>
    <row r="8" spans="1:17" x14ac:dyDescent="0.25">
      <c r="A8" s="241">
        <v>42763</v>
      </c>
      <c r="B8" s="44">
        <v>170110169</v>
      </c>
      <c r="C8" s="83">
        <v>3</v>
      </c>
      <c r="D8" s="45">
        <v>211225</v>
      </c>
      <c r="E8" s="242"/>
      <c r="F8" s="247"/>
      <c r="G8" s="243"/>
      <c r="H8" s="245"/>
      <c r="I8" s="245"/>
      <c r="J8" s="246"/>
    </row>
    <row r="9" spans="1:17" x14ac:dyDescent="0.25">
      <c r="A9" s="241">
        <v>42766</v>
      </c>
      <c r="B9" s="44">
        <v>170110468</v>
      </c>
      <c r="C9" s="83">
        <v>6</v>
      </c>
      <c r="D9" s="51">
        <v>565688</v>
      </c>
      <c r="E9" s="244"/>
      <c r="F9" s="247"/>
      <c r="G9" s="246"/>
      <c r="H9" s="245"/>
      <c r="I9" s="245">
        <v>565688</v>
      </c>
      <c r="J9" s="246" t="s">
        <v>17</v>
      </c>
    </row>
    <row r="10" spans="1:17" x14ac:dyDescent="0.25">
      <c r="A10" s="241">
        <v>42771</v>
      </c>
      <c r="B10" s="44">
        <v>170111183</v>
      </c>
      <c r="C10" s="83">
        <v>7</v>
      </c>
      <c r="D10" s="51">
        <v>665000</v>
      </c>
      <c r="E10" s="242"/>
      <c r="F10" s="247"/>
      <c r="G10" s="246"/>
      <c r="H10" s="245"/>
      <c r="I10" s="245"/>
      <c r="J10" s="246"/>
    </row>
    <row r="11" spans="1:17" x14ac:dyDescent="0.25">
      <c r="A11" s="241">
        <v>42772</v>
      </c>
      <c r="B11" s="44">
        <v>170111268</v>
      </c>
      <c r="C11" s="83">
        <v>6</v>
      </c>
      <c r="D11" s="51">
        <v>595875</v>
      </c>
      <c r="E11" s="244"/>
      <c r="F11" s="247"/>
      <c r="G11" s="246"/>
      <c r="H11" s="245"/>
      <c r="I11" s="245">
        <v>1472100</v>
      </c>
      <c r="J11" s="246" t="s">
        <v>17</v>
      </c>
    </row>
    <row r="12" spans="1:17" x14ac:dyDescent="0.25">
      <c r="A12" s="241">
        <v>42773</v>
      </c>
      <c r="B12" s="44">
        <v>170111472</v>
      </c>
      <c r="C12" s="83">
        <v>8</v>
      </c>
      <c r="D12" s="51">
        <v>941675</v>
      </c>
      <c r="E12" s="244"/>
      <c r="F12" s="247"/>
      <c r="G12" s="246"/>
      <c r="H12" s="245"/>
      <c r="I12" s="245"/>
      <c r="J12" s="246"/>
    </row>
    <row r="13" spans="1:17" x14ac:dyDescent="0.25">
      <c r="A13" s="241">
        <v>42777</v>
      </c>
      <c r="B13" s="242">
        <v>170111953</v>
      </c>
      <c r="C13" s="248">
        <v>13</v>
      </c>
      <c r="D13" s="246">
        <v>1348025</v>
      </c>
      <c r="E13" s="244"/>
      <c r="F13" s="247"/>
      <c r="G13" s="246"/>
      <c r="H13" s="245"/>
      <c r="I13" s="245">
        <v>2289700</v>
      </c>
      <c r="J13" s="246" t="s">
        <v>17</v>
      </c>
    </row>
    <row r="14" spans="1:17" x14ac:dyDescent="0.25">
      <c r="A14" s="98">
        <v>42781</v>
      </c>
      <c r="B14" s="99">
        <v>170112471</v>
      </c>
      <c r="C14" s="201">
        <v>4</v>
      </c>
      <c r="D14" s="34">
        <v>413438</v>
      </c>
      <c r="E14" s="101"/>
      <c r="F14" s="100"/>
      <c r="G14" s="34"/>
      <c r="H14" s="102"/>
      <c r="I14" s="102"/>
      <c r="J14" s="34"/>
    </row>
    <row r="15" spans="1:17" x14ac:dyDescent="0.25">
      <c r="A15" s="98">
        <v>42782</v>
      </c>
      <c r="B15" s="99">
        <v>170112609</v>
      </c>
      <c r="C15" s="100">
        <v>13</v>
      </c>
      <c r="D15" s="34">
        <v>1449700</v>
      </c>
      <c r="E15" s="101"/>
      <c r="F15" s="100"/>
      <c r="G15" s="34"/>
      <c r="H15" s="102"/>
      <c r="I15" s="102"/>
      <c r="J15" s="34"/>
    </row>
    <row r="16" spans="1:17" x14ac:dyDescent="0.25">
      <c r="A16" s="98">
        <v>42784</v>
      </c>
      <c r="B16" s="290">
        <v>170112843</v>
      </c>
      <c r="C16" s="291">
        <v>2</v>
      </c>
      <c r="D16" s="292"/>
      <c r="E16" s="101"/>
      <c r="F16" s="100"/>
      <c r="G16" s="34"/>
      <c r="H16" s="102"/>
      <c r="I16" s="102"/>
      <c r="J16" s="34"/>
    </row>
    <row r="17" spans="1:17" x14ac:dyDescent="0.25">
      <c r="A17" s="98">
        <v>42784</v>
      </c>
      <c r="B17" s="290">
        <v>170112848</v>
      </c>
      <c r="C17" s="291">
        <v>1</v>
      </c>
      <c r="D17" s="292"/>
      <c r="E17" s="101"/>
      <c r="F17" s="100"/>
      <c r="G17" s="34"/>
      <c r="H17" s="102"/>
      <c r="I17" s="102"/>
      <c r="J17" s="34"/>
      <c r="L17" s="233" t="s">
        <v>145</v>
      </c>
    </row>
    <row r="18" spans="1:17" x14ac:dyDescent="0.25">
      <c r="A18" s="98">
        <v>42785</v>
      </c>
      <c r="B18" s="99">
        <v>170113071</v>
      </c>
      <c r="C18" s="100">
        <v>3</v>
      </c>
      <c r="D18" s="34">
        <v>277113</v>
      </c>
      <c r="E18" s="101"/>
      <c r="F18" s="100"/>
      <c r="G18" s="34"/>
      <c r="H18" s="102"/>
      <c r="I18" s="102"/>
      <c r="J18" s="34"/>
    </row>
    <row r="19" spans="1:17" x14ac:dyDescent="0.25">
      <c r="A19" s="98">
        <v>42785</v>
      </c>
      <c r="B19" s="99"/>
      <c r="C19" s="100"/>
      <c r="D19" s="34"/>
      <c r="E19" s="101"/>
      <c r="F19" s="100"/>
      <c r="G19" s="34"/>
      <c r="H19" s="102"/>
      <c r="I19" s="102">
        <v>2140251</v>
      </c>
      <c r="J19" s="246" t="s">
        <v>17</v>
      </c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5"/>
      <c r="B27" s="234"/>
      <c r="C27" s="240"/>
      <c r="D27" s="236"/>
      <c r="E27" s="237"/>
      <c r="F27" s="240"/>
      <c r="G27" s="236"/>
      <c r="H27" s="239"/>
      <c r="I27" s="239"/>
      <c r="J27" s="236"/>
    </row>
    <row r="28" spans="1:17" x14ac:dyDescent="0.25">
      <c r="A28" s="235"/>
      <c r="B28" s="234"/>
      <c r="C28" s="240"/>
      <c r="D28" s="236"/>
      <c r="E28" s="237"/>
      <c r="F28" s="240"/>
      <c r="G28" s="236"/>
      <c r="H28" s="239"/>
      <c r="I28" s="239"/>
      <c r="J28" s="236"/>
    </row>
    <row r="29" spans="1:17" x14ac:dyDescent="0.25">
      <c r="A29" s="235"/>
      <c r="B29" s="234"/>
      <c r="C29" s="240"/>
      <c r="D29" s="236"/>
      <c r="E29" s="237"/>
      <c r="F29" s="240"/>
      <c r="G29" s="236"/>
      <c r="H29" s="239"/>
      <c r="I29" s="239"/>
      <c r="J29" s="236"/>
    </row>
    <row r="30" spans="1:17" s="218" customFormat="1" x14ac:dyDescent="0.25">
      <c r="A30" s="226"/>
      <c r="B30" s="223" t="s">
        <v>11</v>
      </c>
      <c r="C30" s="232">
        <f>SUM(C8:C29)</f>
        <v>66</v>
      </c>
      <c r="D30" s="224">
        <f>SUM(D8:D29)</f>
        <v>6467739</v>
      </c>
      <c r="E30" s="223" t="s">
        <v>11</v>
      </c>
      <c r="F30" s="232">
        <f>SUM(F8:F29)</f>
        <v>0</v>
      </c>
      <c r="G30" s="224">
        <f>SUM(G8:G29)</f>
        <v>0</v>
      </c>
      <c r="H30" s="232">
        <f>SUM(H8:H29)</f>
        <v>0</v>
      </c>
      <c r="I30" s="232">
        <f>SUM(I8:I29)</f>
        <v>6467739</v>
      </c>
      <c r="J30" s="224"/>
    </row>
    <row r="31" spans="1:17" s="218" customFormat="1" x14ac:dyDescent="0.25">
      <c r="A31" s="226"/>
      <c r="B31" s="223"/>
      <c r="C31" s="232"/>
      <c r="D31" s="224"/>
      <c r="E31" s="223"/>
      <c r="F31" s="232"/>
      <c r="G31" s="224"/>
      <c r="H31" s="232"/>
      <c r="I31" s="232"/>
      <c r="J31" s="224"/>
    </row>
    <row r="32" spans="1:17" x14ac:dyDescent="0.25">
      <c r="A32" s="225"/>
      <c r="B32" s="226"/>
      <c r="C32" s="240"/>
      <c r="D32" s="236"/>
      <c r="E32" s="223"/>
      <c r="F32" s="240"/>
      <c r="G32" s="420" t="s">
        <v>12</v>
      </c>
      <c r="H32" s="420"/>
      <c r="I32" s="236"/>
      <c r="J32" s="227">
        <f>SUM(D8:D29)</f>
        <v>6467739</v>
      </c>
      <c r="P32" s="218"/>
      <c r="Q32" s="218"/>
    </row>
    <row r="33" spans="1:10" x14ac:dyDescent="0.25">
      <c r="A33" s="235"/>
      <c r="B33" s="234"/>
      <c r="C33" s="240"/>
      <c r="D33" s="236"/>
      <c r="E33" s="237"/>
      <c r="F33" s="240"/>
      <c r="G33" s="420" t="s">
        <v>13</v>
      </c>
      <c r="H33" s="420"/>
      <c r="I33" s="237"/>
      <c r="J33" s="227">
        <f>SUM(G8:G29)</f>
        <v>0</v>
      </c>
    </row>
    <row r="34" spans="1:10" x14ac:dyDescent="0.25">
      <c r="A34" s="228"/>
      <c r="B34" s="237"/>
      <c r="C34" s="240"/>
      <c r="D34" s="236"/>
      <c r="E34" s="237"/>
      <c r="F34" s="240"/>
      <c r="G34" s="420" t="s">
        <v>14</v>
      </c>
      <c r="H34" s="420"/>
      <c r="I34" s="229"/>
      <c r="J34" s="229">
        <f>J32-J33</f>
        <v>6467739</v>
      </c>
    </row>
    <row r="35" spans="1:10" x14ac:dyDescent="0.25">
      <c r="A35" s="235"/>
      <c r="B35" s="230"/>
      <c r="C35" s="240"/>
      <c r="D35" s="231"/>
      <c r="E35" s="237"/>
      <c r="F35" s="240"/>
      <c r="G35" s="420" t="s">
        <v>15</v>
      </c>
      <c r="H35" s="420"/>
      <c r="I35" s="237"/>
      <c r="J35" s="227">
        <f>SUM(H8:H29)</f>
        <v>0</v>
      </c>
    </row>
    <row r="36" spans="1:10" x14ac:dyDescent="0.25">
      <c r="A36" s="235"/>
      <c r="B36" s="230"/>
      <c r="C36" s="240"/>
      <c r="D36" s="231"/>
      <c r="E36" s="237"/>
      <c r="F36" s="240"/>
      <c r="G36" s="420" t="s">
        <v>16</v>
      </c>
      <c r="H36" s="420"/>
      <c r="I36" s="237"/>
      <c r="J36" s="227">
        <f>J34+J35</f>
        <v>6467739</v>
      </c>
    </row>
    <row r="37" spans="1:10" x14ac:dyDescent="0.25">
      <c r="A37" s="235"/>
      <c r="B37" s="230"/>
      <c r="C37" s="240"/>
      <c r="D37" s="231"/>
      <c r="E37" s="237"/>
      <c r="F37" s="240"/>
      <c r="G37" s="420" t="s">
        <v>5</v>
      </c>
      <c r="H37" s="420"/>
      <c r="I37" s="237"/>
      <c r="J37" s="227">
        <f>SUM(I8:I29)</f>
        <v>6467739</v>
      </c>
    </row>
    <row r="38" spans="1:10" x14ac:dyDescent="0.25">
      <c r="A38" s="235"/>
      <c r="B38" s="230"/>
      <c r="C38" s="240"/>
      <c r="D38" s="231"/>
      <c r="E38" s="237"/>
      <c r="F38" s="240"/>
      <c r="G38" s="420" t="s">
        <v>31</v>
      </c>
      <c r="H38" s="420"/>
      <c r="I38" s="234" t="str">
        <f>IF(J38&gt;0,"SALDO",IF(J38&lt;0,"PIUTANG",IF(J38=0,"LUNAS")))</f>
        <v>LUNAS</v>
      </c>
      <c r="J38" s="227">
        <f>J37-J36</f>
        <v>0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8:H38"/>
    <mergeCell ref="G32:H32"/>
    <mergeCell ref="G33:H33"/>
    <mergeCell ref="G34:H34"/>
    <mergeCell ref="G35:H35"/>
    <mergeCell ref="G36:H36"/>
    <mergeCell ref="G37:H3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O63"/>
  <sheetViews>
    <sheetView workbookViewId="0">
      <pane ySplit="7" topLeftCell="A8" activePane="bottomLeft" state="frozen"/>
      <selection pane="bottomLeft" activeCell="C3" sqref="C3"/>
    </sheetView>
  </sheetViews>
  <sheetFormatPr defaultRowHeight="15" x14ac:dyDescent="0.25"/>
  <cols>
    <col min="1" max="1" width="8.85546875" customWidth="1"/>
    <col min="2" max="2" width="11.85546875" bestFit="1" customWidth="1"/>
    <col min="3" max="3" width="7.140625" style="81" customWidth="1"/>
    <col min="4" max="4" width="11.28515625" customWidth="1"/>
    <col min="5" max="5" width="10.28515625" customWidth="1"/>
    <col min="6" max="6" width="6" style="81" bestFit="1" customWidth="1"/>
    <col min="7" max="7" width="11.140625" customWidth="1"/>
    <col min="8" max="8" width="11.7109375" customWidth="1"/>
    <col min="9" max="9" width="15.28515625" style="37" customWidth="1"/>
    <col min="10" max="10" width="16.7109375" customWidth="1"/>
    <col min="12" max="13" width="11.5703125" bestFit="1" customWidth="1"/>
    <col min="14" max="14" width="12.28515625" bestFit="1" customWidth="1"/>
    <col min="15" max="15" width="11.5703125" bestFit="1" customWidth="1"/>
  </cols>
  <sheetData>
    <row r="1" spans="1:15" x14ac:dyDescent="0.25">
      <c r="A1" s="20" t="s">
        <v>0</v>
      </c>
      <c r="B1" s="20"/>
      <c r="C1" s="78" t="s">
        <v>42</v>
      </c>
      <c r="D1" s="20"/>
      <c r="E1" s="20"/>
      <c r="F1" s="414" t="s">
        <v>22</v>
      </c>
      <c r="G1" s="414"/>
      <c r="H1" s="414"/>
      <c r="I1" s="38" t="s">
        <v>36</v>
      </c>
      <c r="J1" s="20"/>
    </row>
    <row r="2" spans="1:15" x14ac:dyDescent="0.25">
      <c r="A2" s="20" t="s">
        <v>1</v>
      </c>
      <c r="B2" s="20"/>
      <c r="C2" s="78" t="s">
        <v>19</v>
      </c>
      <c r="D2" s="20"/>
      <c r="E2" s="20"/>
      <c r="F2" s="414" t="s">
        <v>21</v>
      </c>
      <c r="G2" s="414"/>
      <c r="H2" s="414"/>
      <c r="I2" s="38">
        <f>J63*-1</f>
        <v>0</v>
      </c>
      <c r="J2" s="20"/>
      <c r="L2" s="174"/>
      <c r="M2" s="18"/>
      <c r="O2" s="18"/>
    </row>
    <row r="3" spans="1:15" s="233" customFormat="1" x14ac:dyDescent="0.25">
      <c r="A3" s="218" t="s">
        <v>114</v>
      </c>
      <c r="B3" s="218"/>
      <c r="C3" s="221" t="s">
        <v>123</v>
      </c>
      <c r="D3" s="218"/>
      <c r="E3" s="218"/>
      <c r="F3" s="265"/>
      <c r="G3" s="265"/>
      <c r="H3" s="265"/>
      <c r="I3" s="220"/>
      <c r="J3" s="218"/>
      <c r="L3" s="174"/>
      <c r="M3" s="238"/>
      <c r="O3" s="238"/>
    </row>
    <row r="4" spans="1:15" x14ac:dyDescent="0.25">
      <c r="L4" s="174"/>
      <c r="M4" s="18"/>
      <c r="O4" s="18"/>
    </row>
    <row r="5" spans="1:15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  <c r="L5" s="174"/>
      <c r="M5" s="18"/>
      <c r="O5" s="18"/>
    </row>
    <row r="6" spans="1:15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25" t="s">
        <v>4</v>
      </c>
      <c r="I6" s="457" t="s">
        <v>5</v>
      </c>
      <c r="J6" s="429" t="s">
        <v>6</v>
      </c>
      <c r="L6" s="174"/>
    </row>
    <row r="7" spans="1:15" x14ac:dyDescent="0.25">
      <c r="A7" s="451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426"/>
      <c r="I7" s="458"/>
      <c r="J7" s="430"/>
    </row>
    <row r="8" spans="1:15" x14ac:dyDescent="0.25">
      <c r="A8" s="43">
        <v>42494</v>
      </c>
      <c r="B8" s="89">
        <v>160081677</v>
      </c>
      <c r="C8" s="91">
        <v>100</v>
      </c>
      <c r="D8" s="90">
        <v>11034450</v>
      </c>
      <c r="E8" s="46"/>
      <c r="F8" s="82"/>
      <c r="G8" s="47"/>
      <c r="H8" s="50"/>
      <c r="I8" s="49">
        <v>11034450</v>
      </c>
      <c r="J8" s="50" t="s">
        <v>17</v>
      </c>
    </row>
    <row r="9" spans="1:15" x14ac:dyDescent="0.25">
      <c r="A9" s="43">
        <v>42499</v>
      </c>
      <c r="B9" s="89">
        <v>160082349</v>
      </c>
      <c r="C9" s="91">
        <v>63</v>
      </c>
      <c r="D9" s="90">
        <v>6237438</v>
      </c>
      <c r="E9" s="46">
        <v>160022304</v>
      </c>
      <c r="F9" s="49">
        <v>9</v>
      </c>
      <c r="G9" s="50">
        <v>1086750</v>
      </c>
      <c r="H9" s="50"/>
      <c r="I9" s="49">
        <v>5150688</v>
      </c>
      <c r="J9" s="50" t="s">
        <v>17</v>
      </c>
    </row>
    <row r="10" spans="1:15" x14ac:dyDescent="0.25">
      <c r="A10" s="43">
        <v>42500</v>
      </c>
      <c r="B10" s="89">
        <v>160082480</v>
      </c>
      <c r="C10" s="91">
        <v>48</v>
      </c>
      <c r="D10" s="90">
        <v>5380463</v>
      </c>
      <c r="E10" s="46"/>
      <c r="F10" s="49"/>
      <c r="G10" s="50"/>
      <c r="H10" s="50"/>
      <c r="I10" s="49">
        <v>16768938</v>
      </c>
      <c r="J10" s="50" t="s">
        <v>53</v>
      </c>
    </row>
    <row r="11" spans="1:15" x14ac:dyDescent="0.25">
      <c r="A11" s="43">
        <v>42501</v>
      </c>
      <c r="B11" s="46">
        <v>160082627</v>
      </c>
      <c r="C11" s="84">
        <v>129</v>
      </c>
      <c r="D11" s="50">
        <v>13362825</v>
      </c>
      <c r="E11" s="46">
        <v>160022385</v>
      </c>
      <c r="F11" s="82">
        <v>20</v>
      </c>
      <c r="G11" s="47">
        <v>1974350</v>
      </c>
      <c r="H11" s="50"/>
      <c r="I11" s="49"/>
      <c r="J11" s="50"/>
    </row>
    <row r="12" spans="1:15" x14ac:dyDescent="0.25">
      <c r="A12" s="43">
        <v>42504</v>
      </c>
      <c r="B12" s="46">
        <v>160083064</v>
      </c>
      <c r="C12" s="84">
        <v>158</v>
      </c>
      <c r="D12" s="50">
        <v>16857838</v>
      </c>
      <c r="E12" s="46">
        <v>160022495</v>
      </c>
      <c r="F12" s="84">
        <v>8</v>
      </c>
      <c r="G12" s="47">
        <v>792138</v>
      </c>
      <c r="H12" s="50"/>
      <c r="I12" s="49">
        <v>16065700</v>
      </c>
      <c r="J12" s="50" t="s">
        <v>53</v>
      </c>
    </row>
    <row r="13" spans="1:15" x14ac:dyDescent="0.25">
      <c r="A13" s="43">
        <v>42507</v>
      </c>
      <c r="B13" s="46">
        <v>160083510</v>
      </c>
      <c r="C13" s="84">
        <v>191</v>
      </c>
      <c r="D13" s="50">
        <v>18896063</v>
      </c>
      <c r="E13" s="46">
        <v>160022657</v>
      </c>
      <c r="F13" s="84">
        <v>51</v>
      </c>
      <c r="G13" s="50">
        <v>5088300</v>
      </c>
      <c r="H13" s="50"/>
      <c r="I13" s="49">
        <v>13807763</v>
      </c>
      <c r="J13" s="50" t="s">
        <v>17</v>
      </c>
    </row>
    <row r="14" spans="1:15" x14ac:dyDescent="0.25">
      <c r="A14" s="43">
        <v>42511</v>
      </c>
      <c r="B14" s="46">
        <v>160083980</v>
      </c>
      <c r="C14" s="84">
        <v>102</v>
      </c>
      <c r="D14" s="50">
        <v>10188850</v>
      </c>
      <c r="E14" s="46"/>
      <c r="F14" s="84"/>
      <c r="G14" s="50"/>
      <c r="H14" s="50"/>
      <c r="I14" s="49"/>
      <c r="J14" s="50"/>
    </row>
    <row r="15" spans="1:15" x14ac:dyDescent="0.25">
      <c r="A15" s="43">
        <v>42511</v>
      </c>
      <c r="B15" s="46">
        <v>160084010</v>
      </c>
      <c r="C15" s="84">
        <v>12</v>
      </c>
      <c r="D15" s="50">
        <v>1446725</v>
      </c>
      <c r="E15" s="46">
        <v>160022802</v>
      </c>
      <c r="F15" s="84">
        <v>17</v>
      </c>
      <c r="G15" s="50">
        <v>1827875</v>
      </c>
      <c r="H15" s="50"/>
      <c r="I15" s="49">
        <f>4700000+4800000+4700000+400000+400000</f>
        <v>15000000</v>
      </c>
      <c r="J15" s="50" t="s">
        <v>17</v>
      </c>
      <c r="L15" s="18"/>
    </row>
    <row r="16" spans="1:15" x14ac:dyDescent="0.25">
      <c r="A16" s="43">
        <v>42512</v>
      </c>
      <c r="B16" s="46">
        <v>160084143</v>
      </c>
      <c r="C16" s="84">
        <v>143</v>
      </c>
      <c r="D16" s="50">
        <v>14928638</v>
      </c>
      <c r="E16" s="46">
        <v>160022861</v>
      </c>
      <c r="F16" s="84">
        <v>17</v>
      </c>
      <c r="G16" s="50">
        <v>1898225</v>
      </c>
      <c r="H16" s="50"/>
      <c r="I16" s="49">
        <f>4300000+3100000+250000+200000</f>
        <v>7850000</v>
      </c>
      <c r="J16" s="50" t="s">
        <v>17</v>
      </c>
      <c r="L16" s="18"/>
    </row>
    <row r="17" spans="1:14" x14ac:dyDescent="0.25">
      <c r="A17" s="43">
        <v>42514</v>
      </c>
      <c r="B17" s="46">
        <v>160084380</v>
      </c>
      <c r="C17" s="84">
        <v>82</v>
      </c>
      <c r="D17" s="50">
        <v>8748950</v>
      </c>
      <c r="E17" s="46">
        <v>160022928</v>
      </c>
      <c r="F17" s="84">
        <v>21</v>
      </c>
      <c r="G17" s="50">
        <v>2085563</v>
      </c>
      <c r="H17" s="50"/>
      <c r="I17" s="49">
        <v>6651500</v>
      </c>
      <c r="J17" s="50" t="s">
        <v>17</v>
      </c>
      <c r="L17" s="18"/>
      <c r="N17" s="18"/>
    </row>
    <row r="18" spans="1:14" x14ac:dyDescent="0.25">
      <c r="A18" s="43">
        <v>42515</v>
      </c>
      <c r="B18" s="46">
        <v>160084485</v>
      </c>
      <c r="C18" s="84">
        <v>111</v>
      </c>
      <c r="D18" s="50">
        <v>11723338</v>
      </c>
      <c r="E18" s="46">
        <v>160022947</v>
      </c>
      <c r="F18" s="84">
        <v>12</v>
      </c>
      <c r="G18" s="50">
        <v>1344000</v>
      </c>
      <c r="H18" s="50"/>
      <c r="I18" s="49">
        <v>10379388</v>
      </c>
      <c r="J18" s="50" t="s">
        <v>17</v>
      </c>
      <c r="N18" s="18"/>
    </row>
    <row r="19" spans="1:14" x14ac:dyDescent="0.25">
      <c r="A19" s="43">
        <v>42516</v>
      </c>
      <c r="B19" s="46">
        <v>160084650</v>
      </c>
      <c r="C19" s="84">
        <v>143</v>
      </c>
      <c r="D19" s="50">
        <v>14911925</v>
      </c>
      <c r="E19" s="46">
        <v>160023006</v>
      </c>
      <c r="F19" s="84">
        <v>18</v>
      </c>
      <c r="G19" s="50">
        <v>1861825</v>
      </c>
      <c r="H19" s="50"/>
      <c r="I19" s="49">
        <v>13900000</v>
      </c>
      <c r="J19" s="50" t="s">
        <v>17</v>
      </c>
      <c r="L19" s="18"/>
      <c r="N19" s="18"/>
    </row>
    <row r="20" spans="1:14" x14ac:dyDescent="0.25">
      <c r="A20" s="43">
        <v>42517</v>
      </c>
      <c r="B20" s="46">
        <v>160084802</v>
      </c>
      <c r="C20" s="84">
        <v>35</v>
      </c>
      <c r="D20" s="50">
        <v>3507175</v>
      </c>
      <c r="E20" s="46">
        <v>160023055</v>
      </c>
      <c r="F20" s="84">
        <v>24</v>
      </c>
      <c r="G20" s="50">
        <v>2669013</v>
      </c>
      <c r="H20" s="50"/>
      <c r="I20" s="49"/>
      <c r="J20" s="50"/>
    </row>
    <row r="21" spans="1:14" x14ac:dyDescent="0.25">
      <c r="A21" s="43">
        <v>42520</v>
      </c>
      <c r="B21" s="46">
        <v>160085171</v>
      </c>
      <c r="C21" s="84">
        <v>63</v>
      </c>
      <c r="D21" s="50">
        <v>6492413</v>
      </c>
      <c r="E21" s="46">
        <v>160023168</v>
      </c>
      <c r="F21" s="84">
        <v>25</v>
      </c>
      <c r="G21" s="50">
        <v>2642150</v>
      </c>
      <c r="H21" s="50"/>
      <c r="I21" s="49">
        <v>3850300</v>
      </c>
      <c r="J21" s="50" t="s">
        <v>58</v>
      </c>
      <c r="L21" s="18"/>
    </row>
    <row r="22" spans="1:14" x14ac:dyDescent="0.25">
      <c r="A22" s="43">
        <v>42521</v>
      </c>
      <c r="B22" s="46">
        <v>160085321</v>
      </c>
      <c r="C22" s="84">
        <v>107</v>
      </c>
      <c r="D22" s="50">
        <v>11247163</v>
      </c>
      <c r="E22" s="46">
        <v>160023205</v>
      </c>
      <c r="F22" s="84">
        <v>7</v>
      </c>
      <c r="G22" s="50">
        <v>554013</v>
      </c>
      <c r="H22" s="50"/>
      <c r="I22" s="49">
        <v>10693150</v>
      </c>
      <c r="J22" s="50" t="s">
        <v>17</v>
      </c>
    </row>
    <row r="23" spans="1:14" x14ac:dyDescent="0.25">
      <c r="A23" s="43">
        <v>42523</v>
      </c>
      <c r="B23" s="46">
        <v>160085664</v>
      </c>
      <c r="C23" s="84">
        <v>63</v>
      </c>
      <c r="D23" s="50">
        <v>6588488</v>
      </c>
      <c r="E23" s="46">
        <v>160023268</v>
      </c>
      <c r="F23" s="84">
        <v>27</v>
      </c>
      <c r="G23" s="50">
        <v>2849525</v>
      </c>
      <c r="H23" s="50"/>
      <c r="I23" s="49">
        <v>14577575</v>
      </c>
      <c r="J23" s="50" t="s">
        <v>17</v>
      </c>
    </row>
    <row r="24" spans="1:14" x14ac:dyDescent="0.25">
      <c r="A24" s="43">
        <v>42524</v>
      </c>
      <c r="B24" s="46">
        <v>160085851</v>
      </c>
      <c r="C24" s="84">
        <v>14</v>
      </c>
      <c r="D24" s="50">
        <v>1237950</v>
      </c>
      <c r="E24" s="46">
        <v>160023313</v>
      </c>
      <c r="F24" s="84">
        <v>15</v>
      </c>
      <c r="G24" s="50">
        <v>1600988</v>
      </c>
      <c r="H24" s="50"/>
      <c r="I24" s="49"/>
      <c r="J24" s="50"/>
    </row>
    <row r="25" spans="1:14" x14ac:dyDescent="0.25">
      <c r="A25" s="43">
        <v>42527</v>
      </c>
      <c r="B25" s="46">
        <v>160086278</v>
      </c>
      <c r="C25" s="84">
        <v>157</v>
      </c>
      <c r="D25" s="50">
        <v>15744663</v>
      </c>
      <c r="E25" s="46">
        <v>160023447</v>
      </c>
      <c r="F25" s="84">
        <v>46</v>
      </c>
      <c r="G25" s="50">
        <v>4531188</v>
      </c>
      <c r="H25" s="50"/>
      <c r="I25" s="49"/>
      <c r="J25" s="50"/>
    </row>
    <row r="26" spans="1:14" x14ac:dyDescent="0.25">
      <c r="A26" s="43">
        <v>42528</v>
      </c>
      <c r="B26" s="46">
        <v>160086427</v>
      </c>
      <c r="C26" s="82">
        <v>8</v>
      </c>
      <c r="D26" s="50">
        <v>682938</v>
      </c>
      <c r="E26" s="48"/>
      <c r="F26" s="82"/>
      <c r="G26" s="50"/>
      <c r="H26" s="48"/>
      <c r="I26" s="49"/>
      <c r="J26" s="50"/>
    </row>
    <row r="27" spans="1:14" x14ac:dyDescent="0.25">
      <c r="A27" s="43">
        <v>42529</v>
      </c>
      <c r="B27" s="46">
        <v>160086650</v>
      </c>
      <c r="C27" s="82">
        <v>29</v>
      </c>
      <c r="D27" s="50">
        <v>2893188</v>
      </c>
      <c r="E27" s="48">
        <v>160023530</v>
      </c>
      <c r="F27" s="82">
        <v>21</v>
      </c>
      <c r="G27" s="50">
        <v>2110150</v>
      </c>
      <c r="H27" s="48"/>
      <c r="I27" s="49">
        <v>1465976</v>
      </c>
      <c r="J27" s="50" t="s">
        <v>17</v>
      </c>
      <c r="M27" s="18"/>
    </row>
    <row r="28" spans="1:14" x14ac:dyDescent="0.25">
      <c r="A28" s="43">
        <v>42530</v>
      </c>
      <c r="B28" s="46">
        <v>160086786</v>
      </c>
      <c r="C28" s="82">
        <v>48</v>
      </c>
      <c r="D28" s="50">
        <v>4663925</v>
      </c>
      <c r="E28" s="48">
        <v>160023558</v>
      </c>
      <c r="F28" s="82">
        <v>28</v>
      </c>
      <c r="G28" s="50">
        <v>2727725</v>
      </c>
      <c r="H28" s="48"/>
      <c r="I28" s="49">
        <v>1936200</v>
      </c>
      <c r="J28" s="50" t="s">
        <v>17</v>
      </c>
      <c r="M28" s="18"/>
    </row>
    <row r="29" spans="1:14" x14ac:dyDescent="0.25">
      <c r="A29" s="43">
        <v>42531</v>
      </c>
      <c r="B29" s="46">
        <v>160086953</v>
      </c>
      <c r="C29" s="82">
        <v>70</v>
      </c>
      <c r="D29" s="50">
        <v>6842325</v>
      </c>
      <c r="E29" s="48">
        <v>160023597</v>
      </c>
      <c r="F29" s="82">
        <v>20</v>
      </c>
      <c r="G29" s="50">
        <v>2186275</v>
      </c>
      <c r="H29" s="48"/>
      <c r="I29" s="49">
        <v>4656050</v>
      </c>
      <c r="J29" s="50" t="s">
        <v>17</v>
      </c>
      <c r="L29" s="18"/>
      <c r="M29" s="18"/>
    </row>
    <row r="30" spans="1:14" x14ac:dyDescent="0.25">
      <c r="A30" s="43">
        <v>42532</v>
      </c>
      <c r="B30" s="46">
        <v>160087111</v>
      </c>
      <c r="C30" s="82">
        <v>140</v>
      </c>
      <c r="D30" s="50">
        <v>14664125</v>
      </c>
      <c r="E30" s="48">
        <v>160023669</v>
      </c>
      <c r="F30" s="82">
        <v>6</v>
      </c>
      <c r="G30" s="50">
        <v>807888</v>
      </c>
      <c r="H30" s="48"/>
      <c r="I30" s="49">
        <v>13857000</v>
      </c>
      <c r="J30" s="50" t="s">
        <v>17</v>
      </c>
      <c r="L30" s="18"/>
    </row>
    <row r="31" spans="1:14" x14ac:dyDescent="0.25">
      <c r="A31" s="43">
        <v>42534</v>
      </c>
      <c r="B31" s="46">
        <v>160087454</v>
      </c>
      <c r="C31" s="82">
        <v>28</v>
      </c>
      <c r="D31" s="50">
        <v>2757738</v>
      </c>
      <c r="E31" s="48">
        <v>160023779</v>
      </c>
      <c r="F31" s="82">
        <v>27</v>
      </c>
      <c r="G31" s="50">
        <v>2675663</v>
      </c>
      <c r="H31" s="48"/>
      <c r="I31" s="49">
        <v>5130000</v>
      </c>
      <c r="J31" s="50" t="s">
        <v>17</v>
      </c>
      <c r="L31" s="18"/>
    </row>
    <row r="32" spans="1:14" x14ac:dyDescent="0.25">
      <c r="A32" s="43">
        <v>42535</v>
      </c>
      <c r="B32" s="46">
        <v>160087664</v>
      </c>
      <c r="C32" s="82">
        <v>56</v>
      </c>
      <c r="D32" s="50">
        <v>5859613</v>
      </c>
      <c r="E32" s="48">
        <v>160023779</v>
      </c>
      <c r="F32" s="82">
        <v>8</v>
      </c>
      <c r="G32" s="50">
        <v>812613</v>
      </c>
      <c r="H32" s="48"/>
      <c r="I32" s="49"/>
      <c r="J32" s="50"/>
      <c r="L32" s="18"/>
    </row>
    <row r="33" spans="1:12" x14ac:dyDescent="0.25">
      <c r="A33" s="43">
        <v>42537</v>
      </c>
      <c r="B33" s="46">
        <v>160088029</v>
      </c>
      <c r="C33" s="82">
        <v>114</v>
      </c>
      <c r="D33" s="50">
        <v>11345075</v>
      </c>
      <c r="E33" s="48">
        <v>160023905</v>
      </c>
      <c r="F33" s="82">
        <v>18</v>
      </c>
      <c r="G33" s="50">
        <v>1880375</v>
      </c>
      <c r="H33" s="48"/>
      <c r="I33" s="49">
        <v>6988949</v>
      </c>
      <c r="J33" s="50" t="s">
        <v>58</v>
      </c>
      <c r="L33" s="18"/>
    </row>
    <row r="34" spans="1:12" x14ac:dyDescent="0.25">
      <c r="A34" s="43">
        <v>42538</v>
      </c>
      <c r="B34" s="46">
        <v>160088160</v>
      </c>
      <c r="C34" s="82">
        <v>20</v>
      </c>
      <c r="D34" s="50">
        <v>1882300</v>
      </c>
      <c r="E34" s="48">
        <v>160023953</v>
      </c>
      <c r="F34" s="82">
        <v>44</v>
      </c>
      <c r="G34" s="50">
        <v>4356363</v>
      </c>
      <c r="H34" s="48"/>
      <c r="I34" s="49"/>
      <c r="J34" s="50"/>
      <c r="L34" s="18"/>
    </row>
    <row r="35" spans="1:12" x14ac:dyDescent="0.25">
      <c r="A35" s="43">
        <v>42539</v>
      </c>
      <c r="B35" s="46">
        <v>160088397</v>
      </c>
      <c r="C35" s="82">
        <v>51</v>
      </c>
      <c r="D35" s="50">
        <v>5144913</v>
      </c>
      <c r="E35" s="48">
        <v>160023997</v>
      </c>
      <c r="F35" s="82">
        <v>17</v>
      </c>
      <c r="G35" s="50">
        <v>1756038</v>
      </c>
      <c r="H35" s="48"/>
      <c r="I35" s="49">
        <v>7050000</v>
      </c>
      <c r="J35" s="50" t="s">
        <v>53</v>
      </c>
      <c r="L35" s="18"/>
    </row>
    <row r="36" spans="1:12" x14ac:dyDescent="0.25">
      <c r="A36" s="43">
        <v>42541</v>
      </c>
      <c r="B36" s="46">
        <v>160088843</v>
      </c>
      <c r="C36" s="82">
        <v>80</v>
      </c>
      <c r="D36" s="50">
        <v>7804038</v>
      </c>
      <c r="E36" s="48">
        <v>160024121</v>
      </c>
      <c r="F36" s="82">
        <v>7</v>
      </c>
      <c r="G36" s="50">
        <v>754863</v>
      </c>
      <c r="H36" s="48"/>
      <c r="I36" s="49">
        <v>3388050</v>
      </c>
      <c r="J36" s="50" t="s">
        <v>58</v>
      </c>
      <c r="L36" s="18"/>
    </row>
    <row r="37" spans="1:12" x14ac:dyDescent="0.25">
      <c r="A37" s="43">
        <v>42543</v>
      </c>
      <c r="B37" s="46">
        <v>160089172</v>
      </c>
      <c r="C37" s="82">
        <v>36</v>
      </c>
      <c r="D37" s="50">
        <v>3500088</v>
      </c>
      <c r="E37" s="48">
        <v>160024243</v>
      </c>
      <c r="F37" s="82">
        <v>6</v>
      </c>
      <c r="G37" s="50">
        <v>618538</v>
      </c>
      <c r="H37" s="48"/>
      <c r="I37" s="49"/>
      <c r="J37" s="50"/>
      <c r="L37" s="18"/>
    </row>
    <row r="38" spans="1:12" x14ac:dyDescent="0.25">
      <c r="A38" s="43">
        <v>42544</v>
      </c>
      <c r="B38" s="46">
        <v>160089424</v>
      </c>
      <c r="C38" s="82">
        <v>18</v>
      </c>
      <c r="D38" s="50">
        <v>1700038</v>
      </c>
      <c r="E38" s="48">
        <v>160024301</v>
      </c>
      <c r="F38" s="82">
        <v>4</v>
      </c>
      <c r="G38" s="50">
        <v>522550</v>
      </c>
      <c r="H38" s="48"/>
      <c r="I38" s="49">
        <v>4059038</v>
      </c>
      <c r="J38" s="50" t="s">
        <v>58</v>
      </c>
      <c r="L38" s="18"/>
    </row>
    <row r="39" spans="1:12" x14ac:dyDescent="0.25">
      <c r="A39" s="43">
        <v>42545</v>
      </c>
      <c r="B39" s="46">
        <v>160089598</v>
      </c>
      <c r="C39" s="82">
        <v>20</v>
      </c>
      <c r="D39" s="50">
        <v>2066050</v>
      </c>
      <c r="E39" s="48">
        <v>160024336</v>
      </c>
      <c r="F39" s="82">
        <v>11</v>
      </c>
      <c r="G39" s="50">
        <v>1117988</v>
      </c>
      <c r="H39" s="48"/>
      <c r="I39" s="49">
        <v>2871138</v>
      </c>
      <c r="J39" s="50" t="s">
        <v>17</v>
      </c>
      <c r="L39" s="18"/>
    </row>
    <row r="40" spans="1:12" x14ac:dyDescent="0.25">
      <c r="A40" s="43">
        <v>42546</v>
      </c>
      <c r="B40" s="46">
        <v>160089882</v>
      </c>
      <c r="C40" s="82">
        <v>40</v>
      </c>
      <c r="D40" s="50">
        <v>4271750</v>
      </c>
      <c r="E40" s="48">
        <v>160024429</v>
      </c>
      <c r="F40" s="82">
        <v>4</v>
      </c>
      <c r="G40" s="50">
        <v>405125</v>
      </c>
      <c r="H40" s="48"/>
      <c r="I40" s="49">
        <v>4815000</v>
      </c>
      <c r="J40" s="50" t="s">
        <v>58</v>
      </c>
      <c r="L40" s="18"/>
    </row>
    <row r="41" spans="1:12" x14ac:dyDescent="0.25">
      <c r="A41" s="43">
        <v>42547</v>
      </c>
      <c r="B41" s="46">
        <v>160090148</v>
      </c>
      <c r="C41" s="82">
        <v>29</v>
      </c>
      <c r="D41" s="50">
        <v>2871138</v>
      </c>
      <c r="E41" s="48"/>
      <c r="F41" s="82"/>
      <c r="G41" s="50"/>
      <c r="H41" s="48"/>
      <c r="I41" s="49"/>
      <c r="J41" s="50"/>
      <c r="L41" s="18"/>
    </row>
    <row r="42" spans="1:12" x14ac:dyDescent="0.25">
      <c r="A42" s="43">
        <v>42548</v>
      </c>
      <c r="B42" s="46">
        <v>160090359</v>
      </c>
      <c r="C42" s="82">
        <v>32</v>
      </c>
      <c r="D42" s="50">
        <v>3154200</v>
      </c>
      <c r="E42" s="48">
        <v>160024570</v>
      </c>
      <c r="F42" s="82">
        <v>5</v>
      </c>
      <c r="G42" s="50">
        <v>532613</v>
      </c>
      <c r="H42" s="48"/>
      <c r="I42" s="49">
        <v>2622000</v>
      </c>
      <c r="J42" s="50" t="s">
        <v>58</v>
      </c>
      <c r="L42" s="18"/>
    </row>
    <row r="43" spans="1:12" x14ac:dyDescent="0.25">
      <c r="A43" s="43">
        <v>42549</v>
      </c>
      <c r="B43" s="46">
        <v>160090566</v>
      </c>
      <c r="C43" s="82">
        <v>3</v>
      </c>
      <c r="D43" s="50">
        <v>263025</v>
      </c>
      <c r="E43" s="48">
        <v>160024637</v>
      </c>
      <c r="F43" s="82">
        <v>12</v>
      </c>
      <c r="G43" s="50">
        <v>1170225</v>
      </c>
      <c r="H43" s="48"/>
      <c r="I43" s="49"/>
      <c r="J43" s="50"/>
      <c r="L43" s="18"/>
    </row>
    <row r="44" spans="1:12" x14ac:dyDescent="0.25">
      <c r="A44" s="43">
        <v>42550</v>
      </c>
      <c r="B44" s="46">
        <v>160090697</v>
      </c>
      <c r="C44" s="82">
        <v>5</v>
      </c>
      <c r="D44" s="50">
        <v>505050</v>
      </c>
      <c r="E44" s="48"/>
      <c r="F44" s="82"/>
      <c r="G44" s="50"/>
      <c r="H44" s="48"/>
      <c r="I44" s="49"/>
      <c r="J44" s="50"/>
      <c r="L44" s="18"/>
    </row>
    <row r="45" spans="1:12" x14ac:dyDescent="0.25">
      <c r="A45" s="43">
        <v>42590</v>
      </c>
      <c r="B45" s="46">
        <v>160093257</v>
      </c>
      <c r="C45" s="82">
        <v>10</v>
      </c>
      <c r="D45" s="50">
        <v>1038800</v>
      </c>
      <c r="E45" s="48">
        <v>160025342</v>
      </c>
      <c r="F45" s="82">
        <v>16</v>
      </c>
      <c r="G45" s="50">
        <v>1550550</v>
      </c>
      <c r="H45" s="48"/>
      <c r="I45" s="49"/>
      <c r="J45" s="50"/>
      <c r="L45" s="18"/>
    </row>
    <row r="46" spans="1:12" x14ac:dyDescent="0.25">
      <c r="A46" s="43">
        <v>42598</v>
      </c>
      <c r="B46" s="46">
        <v>160094091</v>
      </c>
      <c r="C46" s="82">
        <v>11</v>
      </c>
      <c r="D46" s="50">
        <v>1087013</v>
      </c>
      <c r="E46" s="48">
        <v>160025543</v>
      </c>
      <c r="F46" s="82">
        <v>15</v>
      </c>
      <c r="G46" s="50">
        <v>1720775</v>
      </c>
      <c r="H46" s="48"/>
      <c r="I46" s="49"/>
      <c r="J46" s="50"/>
      <c r="L46" s="18"/>
    </row>
    <row r="47" spans="1:12" x14ac:dyDescent="0.25">
      <c r="A47" s="43">
        <v>42602</v>
      </c>
      <c r="B47" s="46">
        <v>160094448</v>
      </c>
      <c r="C47" s="82">
        <v>1</v>
      </c>
      <c r="D47" s="50">
        <v>90738</v>
      </c>
      <c r="E47" s="48"/>
      <c r="F47" s="82"/>
      <c r="G47" s="50"/>
      <c r="H47" s="48"/>
      <c r="I47" s="49"/>
      <c r="J47" s="50"/>
      <c r="L47" s="18"/>
    </row>
    <row r="48" spans="1:12" x14ac:dyDescent="0.25">
      <c r="A48" s="43">
        <v>42608</v>
      </c>
      <c r="B48" s="46">
        <v>160094980</v>
      </c>
      <c r="C48" s="82">
        <v>8</v>
      </c>
      <c r="D48" s="50">
        <v>854613</v>
      </c>
      <c r="E48" s="48"/>
      <c r="F48" s="82"/>
      <c r="G48" s="50"/>
      <c r="H48" s="48"/>
      <c r="I48" s="49"/>
      <c r="J48" s="50"/>
      <c r="L48" s="18"/>
    </row>
    <row r="49" spans="1:12" x14ac:dyDescent="0.25">
      <c r="A49" s="43">
        <v>42612</v>
      </c>
      <c r="B49" s="46">
        <v>160095419</v>
      </c>
      <c r="C49" s="82">
        <v>16</v>
      </c>
      <c r="D49" s="50">
        <v>1514275</v>
      </c>
      <c r="E49" s="48">
        <v>160025851</v>
      </c>
      <c r="F49" s="82">
        <v>12</v>
      </c>
      <c r="G49" s="50">
        <v>1006650</v>
      </c>
      <c r="H49" s="48"/>
      <c r="I49" s="49"/>
      <c r="J49" s="50"/>
      <c r="L49" s="18"/>
    </row>
    <row r="50" spans="1:12" s="134" customFormat="1" x14ac:dyDescent="0.25">
      <c r="A50" s="43">
        <v>42621</v>
      </c>
      <c r="B50" s="46">
        <v>160096405</v>
      </c>
      <c r="C50" s="82">
        <v>4</v>
      </c>
      <c r="D50" s="50">
        <v>314213</v>
      </c>
      <c r="E50" s="48">
        <v>160026108</v>
      </c>
      <c r="F50" s="82">
        <v>4</v>
      </c>
      <c r="G50" s="50">
        <v>420088</v>
      </c>
      <c r="H50" s="48"/>
      <c r="I50" s="49"/>
      <c r="J50" s="50"/>
      <c r="L50" s="174"/>
    </row>
    <row r="51" spans="1:12" s="134" customFormat="1" x14ac:dyDescent="0.25">
      <c r="A51" s="241">
        <v>42639</v>
      </c>
      <c r="B51" s="242">
        <v>160098069</v>
      </c>
      <c r="C51" s="247">
        <v>5</v>
      </c>
      <c r="D51" s="246">
        <v>534800</v>
      </c>
      <c r="E51" s="244">
        <v>160026544</v>
      </c>
      <c r="F51" s="247">
        <v>1</v>
      </c>
      <c r="G51" s="246">
        <v>117863</v>
      </c>
      <c r="H51" s="244"/>
      <c r="I51" s="245">
        <v>781425</v>
      </c>
      <c r="J51" s="246" t="s">
        <v>90</v>
      </c>
      <c r="L51" s="174"/>
    </row>
    <row r="52" spans="1:12" s="134" customFormat="1" x14ac:dyDescent="0.25">
      <c r="A52" s="241">
        <v>42661</v>
      </c>
      <c r="B52" s="242">
        <v>160100567</v>
      </c>
      <c r="C52" s="247">
        <v>7</v>
      </c>
      <c r="D52" s="246">
        <v>778138</v>
      </c>
      <c r="E52" s="244">
        <v>160027081</v>
      </c>
      <c r="F52" s="247">
        <v>2</v>
      </c>
      <c r="G52" s="246">
        <v>212363</v>
      </c>
      <c r="H52" s="244"/>
      <c r="I52" s="245"/>
      <c r="J52" s="246"/>
      <c r="L52" s="174"/>
    </row>
    <row r="53" spans="1:12" s="134" customFormat="1" x14ac:dyDescent="0.25">
      <c r="A53" s="98"/>
      <c r="B53" s="99"/>
      <c r="C53" s="100"/>
      <c r="D53" s="34"/>
      <c r="E53" s="101"/>
      <c r="F53" s="100"/>
      <c r="G53" s="34"/>
      <c r="H53" s="101"/>
      <c r="I53" s="102"/>
      <c r="J53" s="34"/>
      <c r="L53" s="174"/>
    </row>
    <row r="54" spans="1:12" x14ac:dyDescent="0.25">
      <c r="A54" s="4"/>
      <c r="B54" s="3"/>
      <c r="C54" s="40"/>
      <c r="D54" s="6"/>
      <c r="E54" s="7"/>
      <c r="F54" s="40"/>
      <c r="G54" s="6"/>
      <c r="H54" s="7"/>
      <c r="I54" s="39"/>
      <c r="J54" s="6"/>
    </row>
    <row r="55" spans="1:12" x14ac:dyDescent="0.25">
      <c r="A55" s="4"/>
      <c r="B55" s="8" t="s">
        <v>11</v>
      </c>
      <c r="C55" s="77">
        <f>SUM(C8:C54)</f>
        <v>2610</v>
      </c>
      <c r="D55" s="9"/>
      <c r="E55" s="8" t="s">
        <v>11</v>
      </c>
      <c r="F55" s="77">
        <f>SUM(F8:F54)</f>
        <v>605</v>
      </c>
      <c r="G55" s="5"/>
      <c r="H55" s="3"/>
      <c r="I55" s="40"/>
      <c r="J55" s="5"/>
    </row>
    <row r="56" spans="1:12" x14ac:dyDescent="0.25">
      <c r="A56" s="4"/>
      <c r="B56" s="8"/>
      <c r="C56" s="77"/>
      <c r="D56" s="9"/>
      <c r="E56" s="8"/>
      <c r="F56" s="77"/>
      <c r="G56" s="32"/>
      <c r="H56" s="33"/>
      <c r="I56" s="40"/>
      <c r="J56" s="5"/>
    </row>
    <row r="57" spans="1:12" x14ac:dyDescent="0.25">
      <c r="A57" s="10"/>
      <c r="B57" s="11"/>
      <c r="C57" s="40"/>
      <c r="D57" s="6"/>
      <c r="E57" s="8"/>
      <c r="F57" s="40"/>
      <c r="G57" s="420" t="s">
        <v>12</v>
      </c>
      <c r="H57" s="420"/>
      <c r="I57" s="39"/>
      <c r="J57" s="13">
        <f>SUM(D8:D54)</f>
        <v>267619462</v>
      </c>
    </row>
    <row r="58" spans="1:12" x14ac:dyDescent="0.25">
      <c r="A58" s="4"/>
      <c r="B58" s="3"/>
      <c r="C58" s="40"/>
      <c r="D58" s="6"/>
      <c r="E58" s="7"/>
      <c r="F58" s="40"/>
      <c r="G58" s="420" t="s">
        <v>13</v>
      </c>
      <c r="H58" s="420"/>
      <c r="I58" s="39"/>
      <c r="J58" s="13">
        <f>SUM(G8:G54)</f>
        <v>62269184</v>
      </c>
    </row>
    <row r="59" spans="1:12" x14ac:dyDescent="0.25">
      <c r="A59" s="14"/>
      <c r="B59" s="7"/>
      <c r="C59" s="40"/>
      <c r="D59" s="6"/>
      <c r="E59" s="7"/>
      <c r="F59" s="40"/>
      <c r="G59" s="420" t="s">
        <v>14</v>
      </c>
      <c r="H59" s="420"/>
      <c r="I59" s="41"/>
      <c r="J59" s="15">
        <f>J57-J58</f>
        <v>205350278</v>
      </c>
    </row>
    <row r="60" spans="1:12" x14ac:dyDescent="0.25">
      <c r="A60" s="4"/>
      <c r="B60" s="16"/>
      <c r="C60" s="40"/>
      <c r="D60" s="17"/>
      <c r="E60" s="7"/>
      <c r="F60" s="40"/>
      <c r="G60" s="420" t="s">
        <v>15</v>
      </c>
      <c r="H60" s="420"/>
      <c r="I60" s="39"/>
      <c r="J60" s="13">
        <f>SUM(H8:H55)</f>
        <v>0</v>
      </c>
    </row>
    <row r="61" spans="1:12" x14ac:dyDescent="0.25">
      <c r="A61" s="4"/>
      <c r="B61" s="16"/>
      <c r="C61" s="40"/>
      <c r="D61" s="17"/>
      <c r="E61" s="7"/>
      <c r="F61" s="40"/>
      <c r="G61" s="420" t="s">
        <v>16</v>
      </c>
      <c r="H61" s="420"/>
      <c r="I61" s="39"/>
      <c r="J61" s="13">
        <f>J59+J60</f>
        <v>205350278</v>
      </c>
    </row>
    <row r="62" spans="1:12" x14ac:dyDescent="0.25">
      <c r="A62" s="4"/>
      <c r="B62" s="16"/>
      <c r="C62" s="40"/>
      <c r="D62" s="17"/>
      <c r="E62" s="7"/>
      <c r="F62" s="40"/>
      <c r="G62" s="420" t="s">
        <v>5</v>
      </c>
      <c r="H62" s="420"/>
      <c r="I62" s="39"/>
      <c r="J62" s="13">
        <f>SUM(I8:I55)</f>
        <v>205350278</v>
      </c>
    </row>
    <row r="63" spans="1:12" x14ac:dyDescent="0.25">
      <c r="A63" s="4"/>
      <c r="B63" s="16"/>
      <c r="C63" s="40"/>
      <c r="D63" s="17"/>
      <c r="E63" s="7"/>
      <c r="F63" s="40"/>
      <c r="G63" s="420" t="s">
        <v>31</v>
      </c>
      <c r="H63" s="420"/>
      <c r="I63" s="40" t="str">
        <f>IF(J63&gt;0,"SALDO",IF(J63&lt;0,"PIUTANG",IF(J63=0,"LUNAS")))</f>
        <v>LUNAS</v>
      </c>
      <c r="J63" s="13">
        <f>J62-J61</f>
        <v>0</v>
      </c>
    </row>
  </sheetData>
  <mergeCells count="15">
    <mergeCell ref="G63:H63"/>
    <mergeCell ref="G57:H57"/>
    <mergeCell ref="G58:H58"/>
    <mergeCell ref="G59:H59"/>
    <mergeCell ref="G60:H60"/>
    <mergeCell ref="G61:H61"/>
    <mergeCell ref="G62:H62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orientation="portrait" horizontalDpi="120" verticalDpi="72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M122"/>
  <sheetViews>
    <sheetView workbookViewId="0">
      <pane ySplit="7" topLeftCell="A103" activePane="bottomLeft" state="frozen"/>
      <selection pane="bottomLeft" activeCell="I111" sqref="I111"/>
    </sheetView>
  </sheetViews>
  <sheetFormatPr defaultRowHeight="15" x14ac:dyDescent="0.25"/>
  <cols>
    <col min="1" max="1" width="9.42578125" customWidth="1"/>
    <col min="2" max="2" width="11.85546875" bestFit="1" customWidth="1"/>
    <col min="3" max="3" width="5.7109375" style="61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1" max="13" width="10.5703125" bestFit="1" customWidth="1"/>
  </cols>
  <sheetData>
    <row r="1" spans="1:11" x14ac:dyDescent="0.25">
      <c r="A1" s="20" t="s">
        <v>0</v>
      </c>
      <c r="B1" s="20"/>
      <c r="C1" s="57" t="s">
        <v>38</v>
      </c>
      <c r="D1" s="20"/>
      <c r="E1" s="20"/>
      <c r="F1" s="414" t="s">
        <v>22</v>
      </c>
      <c r="G1" s="414"/>
      <c r="H1" s="414"/>
      <c r="I1" s="38"/>
      <c r="J1" s="20"/>
    </row>
    <row r="2" spans="1:11" x14ac:dyDescent="0.25">
      <c r="A2" s="20" t="s">
        <v>1</v>
      </c>
      <c r="B2" s="20"/>
      <c r="C2" s="57" t="s">
        <v>45</v>
      </c>
      <c r="D2" s="20"/>
      <c r="E2" s="20"/>
      <c r="F2" s="414" t="s">
        <v>21</v>
      </c>
      <c r="G2" s="414"/>
      <c r="H2" s="414"/>
      <c r="I2" s="38">
        <f>J122*-1</f>
        <v>-82513</v>
      </c>
      <c r="J2" s="20"/>
    </row>
    <row r="3" spans="1:11" s="233" customFormat="1" x14ac:dyDescent="0.25">
      <c r="A3" s="218" t="s">
        <v>114</v>
      </c>
      <c r="B3" s="218"/>
      <c r="C3" s="57" t="s">
        <v>124</v>
      </c>
      <c r="D3" s="218"/>
      <c r="E3" s="218"/>
      <c r="F3" s="265"/>
      <c r="G3" s="265"/>
      <c r="H3" s="265"/>
      <c r="I3" s="220"/>
      <c r="J3" s="218"/>
    </row>
    <row r="5" spans="1:11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</row>
    <row r="6" spans="1:11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55" t="s">
        <v>4</v>
      </c>
      <c r="I6" s="457" t="s">
        <v>5</v>
      </c>
      <c r="J6" s="429" t="s">
        <v>6</v>
      </c>
    </row>
    <row r="7" spans="1:11" x14ac:dyDescent="0.25">
      <c r="A7" s="451"/>
      <c r="B7" s="1" t="s">
        <v>7</v>
      </c>
      <c r="C7" s="58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456"/>
      <c r="I7" s="458"/>
      <c r="J7" s="430"/>
    </row>
    <row r="8" spans="1:11" x14ac:dyDescent="0.25">
      <c r="A8" s="43">
        <v>42498</v>
      </c>
      <c r="B8" s="46">
        <v>160082121</v>
      </c>
      <c r="C8" s="85">
        <v>2</v>
      </c>
      <c r="D8" s="50">
        <v>188125</v>
      </c>
      <c r="E8" s="46">
        <v>160022379</v>
      </c>
      <c r="F8" s="46">
        <v>6</v>
      </c>
      <c r="G8" s="47">
        <v>535150</v>
      </c>
      <c r="H8" s="49">
        <v>75000</v>
      </c>
      <c r="I8" s="49">
        <v>1050276</v>
      </c>
      <c r="J8" s="50" t="s">
        <v>17</v>
      </c>
    </row>
    <row r="9" spans="1:11" x14ac:dyDescent="0.25">
      <c r="A9" s="43">
        <v>42499</v>
      </c>
      <c r="B9" s="46">
        <v>160082364</v>
      </c>
      <c r="C9" s="85">
        <v>6</v>
      </c>
      <c r="D9" s="50">
        <v>536288</v>
      </c>
      <c r="E9" s="46"/>
      <c r="F9" s="48"/>
      <c r="G9" s="50"/>
      <c r="H9" s="49"/>
      <c r="I9" s="49"/>
      <c r="J9" s="50"/>
    </row>
    <row r="10" spans="1:11" x14ac:dyDescent="0.25">
      <c r="A10" s="43">
        <v>42500</v>
      </c>
      <c r="B10" s="46">
        <v>160082479</v>
      </c>
      <c r="C10" s="85">
        <v>2</v>
      </c>
      <c r="D10" s="50">
        <v>179025</v>
      </c>
      <c r="E10" s="46"/>
      <c r="F10" s="86"/>
      <c r="G10" s="47"/>
      <c r="H10" s="49"/>
      <c r="I10" s="49"/>
      <c r="J10" s="50"/>
    </row>
    <row r="11" spans="1:11" x14ac:dyDescent="0.25">
      <c r="A11" s="43">
        <v>42501</v>
      </c>
      <c r="B11" s="46">
        <v>160082631</v>
      </c>
      <c r="C11" s="85">
        <v>8</v>
      </c>
      <c r="D11" s="50">
        <v>606988</v>
      </c>
      <c r="E11" s="46"/>
      <c r="F11" s="86"/>
      <c r="G11" s="47"/>
      <c r="H11" s="49"/>
      <c r="I11" s="49"/>
      <c r="J11" s="50"/>
    </row>
    <row r="12" spans="1:11" x14ac:dyDescent="0.25">
      <c r="A12" s="43">
        <v>42505</v>
      </c>
      <c r="B12" s="46">
        <v>160083162</v>
      </c>
      <c r="C12" s="85">
        <v>4</v>
      </c>
      <c r="D12" s="50">
        <v>346588</v>
      </c>
      <c r="E12" s="46"/>
      <c r="F12" s="86"/>
      <c r="G12" s="47"/>
      <c r="H12" s="49"/>
      <c r="I12" s="49">
        <v>1004589</v>
      </c>
      <c r="J12" s="50" t="s">
        <v>17</v>
      </c>
    </row>
    <row r="13" spans="1:11" x14ac:dyDescent="0.25">
      <c r="A13" s="43">
        <v>42506</v>
      </c>
      <c r="B13" s="46">
        <v>160083334</v>
      </c>
      <c r="C13" s="85">
        <v>3</v>
      </c>
      <c r="D13" s="50">
        <v>189613</v>
      </c>
      <c r="E13" s="46"/>
      <c r="F13" s="86"/>
      <c r="G13" s="47"/>
      <c r="H13" s="49"/>
      <c r="I13" s="49"/>
      <c r="J13" s="50"/>
    </row>
    <row r="14" spans="1:11" x14ac:dyDescent="0.25">
      <c r="A14" s="43">
        <v>42516</v>
      </c>
      <c r="B14" s="46">
        <v>160084596</v>
      </c>
      <c r="C14" s="85">
        <v>5</v>
      </c>
      <c r="D14" s="50">
        <v>468388</v>
      </c>
      <c r="E14" s="46"/>
      <c r="F14" s="86"/>
      <c r="G14" s="50"/>
      <c r="H14" s="49"/>
      <c r="I14" s="49"/>
      <c r="J14" s="50"/>
    </row>
    <row r="15" spans="1:11" x14ac:dyDescent="0.25">
      <c r="A15" s="43">
        <v>42518</v>
      </c>
      <c r="B15" s="46">
        <v>160084942</v>
      </c>
      <c r="C15" s="85">
        <v>18</v>
      </c>
      <c r="D15" s="50">
        <v>1716138</v>
      </c>
      <c r="E15" s="46">
        <v>160023102</v>
      </c>
      <c r="F15" s="86">
        <v>1</v>
      </c>
      <c r="G15" s="50">
        <v>79538</v>
      </c>
      <c r="H15" s="49">
        <v>75000</v>
      </c>
      <c r="I15" s="49">
        <v>1711600</v>
      </c>
      <c r="J15" s="50" t="s">
        <v>17</v>
      </c>
      <c r="K15" s="18"/>
    </row>
    <row r="16" spans="1:11" x14ac:dyDescent="0.25">
      <c r="A16" s="43">
        <v>42522</v>
      </c>
      <c r="B16" s="46">
        <v>160085507</v>
      </c>
      <c r="C16" s="85">
        <v>1</v>
      </c>
      <c r="D16" s="50">
        <v>67025</v>
      </c>
      <c r="E16" s="46"/>
      <c r="F16" s="86"/>
      <c r="G16" s="50"/>
      <c r="H16" s="49"/>
      <c r="I16" s="49"/>
      <c r="J16" s="50"/>
    </row>
    <row r="17" spans="1:13" x14ac:dyDescent="0.25">
      <c r="A17" s="43">
        <v>42523</v>
      </c>
      <c r="B17" s="46">
        <v>160085650</v>
      </c>
      <c r="C17" s="85">
        <v>3</v>
      </c>
      <c r="D17" s="50">
        <v>255150</v>
      </c>
      <c r="E17" s="46"/>
      <c r="F17" s="86"/>
      <c r="G17" s="50"/>
      <c r="H17" s="49"/>
      <c r="I17" s="49"/>
      <c r="J17" s="50"/>
    </row>
    <row r="18" spans="1:13" x14ac:dyDescent="0.25">
      <c r="A18" s="43">
        <v>42524</v>
      </c>
      <c r="B18" s="46">
        <v>160085832</v>
      </c>
      <c r="C18" s="85">
        <v>2</v>
      </c>
      <c r="D18" s="50">
        <v>246225</v>
      </c>
      <c r="E18" s="46">
        <v>160023314</v>
      </c>
      <c r="F18" s="86">
        <v>2</v>
      </c>
      <c r="G18" s="50">
        <v>214988</v>
      </c>
      <c r="H18" s="49"/>
      <c r="I18" s="49"/>
      <c r="J18" s="50"/>
    </row>
    <row r="19" spans="1:13" x14ac:dyDescent="0.25">
      <c r="A19" s="43">
        <v>42526</v>
      </c>
      <c r="B19" s="46">
        <v>160086190</v>
      </c>
      <c r="C19" s="85">
        <v>3</v>
      </c>
      <c r="D19" s="50">
        <v>391300</v>
      </c>
      <c r="E19" s="46"/>
      <c r="F19" s="86"/>
      <c r="G19" s="50"/>
      <c r="H19" s="49"/>
      <c r="I19" s="49"/>
      <c r="J19" s="50"/>
    </row>
    <row r="20" spans="1:13" x14ac:dyDescent="0.25">
      <c r="A20" s="43">
        <v>42530</v>
      </c>
      <c r="B20" s="46"/>
      <c r="C20" s="85"/>
      <c r="D20" s="50"/>
      <c r="E20" s="46">
        <v>160023569</v>
      </c>
      <c r="F20" s="86">
        <v>2</v>
      </c>
      <c r="G20" s="50">
        <v>244125</v>
      </c>
      <c r="H20" s="49"/>
      <c r="I20" s="49"/>
      <c r="J20" s="50"/>
    </row>
    <row r="21" spans="1:13" x14ac:dyDescent="0.25">
      <c r="A21" s="43">
        <v>42532</v>
      </c>
      <c r="B21" s="46">
        <v>160087003</v>
      </c>
      <c r="C21" s="85">
        <v>15</v>
      </c>
      <c r="D21" s="50">
        <v>1592938</v>
      </c>
      <c r="E21" s="46"/>
      <c r="F21" s="86"/>
      <c r="G21" s="50"/>
      <c r="H21" s="49">
        <v>75000</v>
      </c>
      <c r="I21" s="49">
        <v>2168525</v>
      </c>
      <c r="J21" s="50" t="s">
        <v>17</v>
      </c>
    </row>
    <row r="22" spans="1:13" x14ac:dyDescent="0.25">
      <c r="A22" s="43">
        <v>42535</v>
      </c>
      <c r="B22" s="46">
        <v>160087656</v>
      </c>
      <c r="C22" s="85">
        <v>2</v>
      </c>
      <c r="D22" s="50">
        <v>210875</v>
      </c>
      <c r="E22" s="46"/>
      <c r="F22" s="86"/>
      <c r="G22" s="50"/>
      <c r="H22" s="49"/>
      <c r="I22" s="49"/>
      <c r="J22" s="50"/>
    </row>
    <row r="23" spans="1:13" x14ac:dyDescent="0.25">
      <c r="A23" s="43">
        <v>42539</v>
      </c>
      <c r="B23" s="46"/>
      <c r="C23" s="85"/>
      <c r="D23" s="50"/>
      <c r="E23" s="46">
        <v>160024022</v>
      </c>
      <c r="F23" s="86">
        <v>3</v>
      </c>
      <c r="G23" s="50">
        <v>335913</v>
      </c>
      <c r="H23" s="49"/>
      <c r="I23" s="49"/>
      <c r="J23" s="50"/>
    </row>
    <row r="24" spans="1:13" x14ac:dyDescent="0.25">
      <c r="A24" s="43">
        <v>42540</v>
      </c>
      <c r="B24" s="46">
        <v>160088618</v>
      </c>
      <c r="C24" s="85">
        <v>9</v>
      </c>
      <c r="D24" s="50">
        <v>839388</v>
      </c>
      <c r="E24" s="46"/>
      <c r="F24" s="86"/>
      <c r="G24" s="50"/>
      <c r="H24" s="49">
        <v>75000</v>
      </c>
      <c r="I24" s="49">
        <v>789350</v>
      </c>
      <c r="J24" s="50"/>
    </row>
    <row r="25" spans="1:13" x14ac:dyDescent="0.25">
      <c r="A25" s="43">
        <v>42541</v>
      </c>
      <c r="B25" s="46">
        <v>160088846</v>
      </c>
      <c r="C25" s="85">
        <v>12</v>
      </c>
      <c r="D25" s="50">
        <v>1018413</v>
      </c>
      <c r="E25" s="46">
        <v>160024156</v>
      </c>
      <c r="F25" s="86">
        <v>3</v>
      </c>
      <c r="G25" s="50">
        <v>295050</v>
      </c>
      <c r="H25" s="49"/>
      <c r="I25" s="49">
        <v>723363</v>
      </c>
      <c r="J25" s="50" t="s">
        <v>17</v>
      </c>
    </row>
    <row r="26" spans="1:13" x14ac:dyDescent="0.25">
      <c r="A26" s="43">
        <v>42542</v>
      </c>
      <c r="B26" s="46">
        <v>160088922</v>
      </c>
      <c r="C26" s="85">
        <v>3</v>
      </c>
      <c r="D26" s="50">
        <v>472938</v>
      </c>
      <c r="E26" s="46"/>
      <c r="F26" s="86"/>
      <c r="G26" s="50"/>
      <c r="H26" s="49"/>
      <c r="I26" s="49">
        <v>960576</v>
      </c>
      <c r="J26" s="50" t="s">
        <v>17</v>
      </c>
    </row>
    <row r="27" spans="1:13" x14ac:dyDescent="0.25">
      <c r="A27" s="43">
        <v>42543</v>
      </c>
      <c r="B27" s="46">
        <v>160089198</v>
      </c>
      <c r="C27" s="130">
        <v>4</v>
      </c>
      <c r="D27" s="50">
        <v>487638</v>
      </c>
      <c r="E27" s="48"/>
      <c r="F27" s="46"/>
      <c r="G27" s="50"/>
      <c r="H27" s="49"/>
      <c r="I27" s="49"/>
      <c r="J27" s="50"/>
    </row>
    <row r="28" spans="1:13" x14ac:dyDescent="0.25">
      <c r="A28" s="43">
        <v>42545</v>
      </c>
      <c r="B28" s="46">
        <v>160089643</v>
      </c>
      <c r="C28" s="130">
        <v>7</v>
      </c>
      <c r="D28" s="50">
        <v>728263</v>
      </c>
      <c r="E28" s="48">
        <v>160024366</v>
      </c>
      <c r="F28" s="46">
        <v>1</v>
      </c>
      <c r="G28" s="50">
        <v>57138</v>
      </c>
      <c r="H28" s="49"/>
      <c r="I28" s="49">
        <v>1009575</v>
      </c>
      <c r="J28" s="50" t="s">
        <v>17</v>
      </c>
    </row>
    <row r="29" spans="1:13" x14ac:dyDescent="0.25">
      <c r="A29" s="43">
        <v>42547</v>
      </c>
      <c r="B29" s="46">
        <v>160090068</v>
      </c>
      <c r="C29" s="130">
        <v>4</v>
      </c>
      <c r="D29" s="50">
        <v>338450</v>
      </c>
      <c r="E29" s="48"/>
      <c r="F29" s="46"/>
      <c r="G29" s="50"/>
      <c r="H29" s="49"/>
      <c r="I29" s="49"/>
      <c r="J29" s="50"/>
      <c r="M29" s="18"/>
    </row>
    <row r="30" spans="1:13" x14ac:dyDescent="0.25">
      <c r="A30" s="43">
        <v>42549</v>
      </c>
      <c r="B30" s="46">
        <v>160090541</v>
      </c>
      <c r="C30" s="130">
        <v>6</v>
      </c>
      <c r="D30" s="50">
        <v>478275</v>
      </c>
      <c r="E30" s="48">
        <v>160024643</v>
      </c>
      <c r="F30" s="46">
        <v>2</v>
      </c>
      <c r="G30" s="50">
        <v>156538</v>
      </c>
      <c r="H30" s="49"/>
      <c r="I30" s="49">
        <v>1500000</v>
      </c>
      <c r="J30" s="50" t="s">
        <v>17</v>
      </c>
      <c r="L30" s="18"/>
      <c r="M30" s="18"/>
    </row>
    <row r="31" spans="1:13" x14ac:dyDescent="0.25">
      <c r="A31" s="43">
        <v>42569</v>
      </c>
      <c r="B31" s="46">
        <v>160091401</v>
      </c>
      <c r="C31" s="130">
        <v>5</v>
      </c>
      <c r="D31" s="50">
        <v>524213</v>
      </c>
      <c r="E31" s="48"/>
      <c r="F31" s="46"/>
      <c r="G31" s="50"/>
      <c r="H31" s="49"/>
      <c r="I31" s="49"/>
      <c r="J31" s="50"/>
      <c r="L31" s="18"/>
    </row>
    <row r="32" spans="1:13" x14ac:dyDescent="0.25">
      <c r="A32" s="43">
        <v>42571</v>
      </c>
      <c r="B32" s="46">
        <v>160091577</v>
      </c>
      <c r="C32" s="130">
        <v>6</v>
      </c>
      <c r="D32" s="50">
        <v>539000</v>
      </c>
      <c r="E32" s="48"/>
      <c r="F32" s="46"/>
      <c r="G32" s="50"/>
      <c r="H32" s="49">
        <v>75000</v>
      </c>
      <c r="I32" s="49"/>
      <c r="J32" s="50"/>
      <c r="L32" s="18">
        <v>963902</v>
      </c>
    </row>
    <row r="33" spans="1:12" x14ac:dyDescent="0.25">
      <c r="A33" s="43">
        <v>42572</v>
      </c>
      <c r="B33" s="46">
        <v>160091679</v>
      </c>
      <c r="C33" s="130">
        <v>2</v>
      </c>
      <c r="D33" s="50">
        <v>200288</v>
      </c>
      <c r="E33" s="48">
        <v>160024981</v>
      </c>
      <c r="F33" s="46">
        <v>2</v>
      </c>
      <c r="G33" s="50">
        <v>211050</v>
      </c>
      <c r="H33" s="49">
        <v>37600</v>
      </c>
      <c r="I33" s="49"/>
      <c r="J33" s="50"/>
      <c r="L33" s="18">
        <v>2135088</v>
      </c>
    </row>
    <row r="34" spans="1:12" x14ac:dyDescent="0.25">
      <c r="A34" s="43">
        <v>42575</v>
      </c>
      <c r="B34" s="46">
        <v>160091915</v>
      </c>
      <c r="C34" s="130">
        <v>6</v>
      </c>
      <c r="D34" s="50">
        <v>587563</v>
      </c>
      <c r="E34" s="48"/>
      <c r="F34" s="46"/>
      <c r="G34" s="50"/>
      <c r="H34" s="49"/>
      <c r="I34" s="49"/>
      <c r="J34" s="50"/>
      <c r="K34" s="18"/>
      <c r="L34" s="18">
        <f>G44</f>
        <v>171500</v>
      </c>
    </row>
    <row r="35" spans="1:12" x14ac:dyDescent="0.25">
      <c r="A35" s="43">
        <v>42575</v>
      </c>
      <c r="B35" s="46">
        <v>160091917</v>
      </c>
      <c r="C35" s="130">
        <v>1</v>
      </c>
      <c r="D35" s="50">
        <v>157850</v>
      </c>
      <c r="E35" s="48"/>
      <c r="F35" s="46"/>
      <c r="G35" s="50"/>
      <c r="H35" s="49"/>
      <c r="I35" s="49"/>
      <c r="J35" s="50"/>
      <c r="L35" s="18">
        <f>H44+H45</f>
        <v>150000</v>
      </c>
    </row>
    <row r="36" spans="1:12" x14ac:dyDescent="0.25">
      <c r="A36" s="43">
        <v>42578</v>
      </c>
      <c r="B36" s="46">
        <v>160092130</v>
      </c>
      <c r="C36" s="130">
        <v>1</v>
      </c>
      <c r="D36" s="50">
        <v>70000</v>
      </c>
      <c r="E36" s="48"/>
      <c r="F36" s="46"/>
      <c r="G36" s="50"/>
      <c r="H36" s="49">
        <v>17000</v>
      </c>
      <c r="I36" s="49"/>
      <c r="J36" s="50"/>
      <c r="L36" s="18">
        <f>L32+L33-L34+L35-I44</f>
        <v>1477490</v>
      </c>
    </row>
    <row r="37" spans="1:12" x14ac:dyDescent="0.25">
      <c r="A37" s="43">
        <v>42579</v>
      </c>
      <c r="B37" s="46">
        <v>160092235</v>
      </c>
      <c r="C37" s="130">
        <v>6</v>
      </c>
      <c r="D37" s="50">
        <v>514238</v>
      </c>
      <c r="E37" s="48"/>
      <c r="F37" s="46"/>
      <c r="G37" s="50"/>
      <c r="H37" s="49"/>
      <c r="I37" s="49"/>
      <c r="J37" s="50"/>
      <c r="L37" s="18"/>
    </row>
    <row r="38" spans="1:12" x14ac:dyDescent="0.25">
      <c r="A38" s="43">
        <v>42580</v>
      </c>
      <c r="B38" s="46">
        <v>160092306</v>
      </c>
      <c r="C38" s="130">
        <v>4</v>
      </c>
      <c r="D38" s="50">
        <v>538650</v>
      </c>
      <c r="E38" s="48">
        <v>160025130</v>
      </c>
      <c r="F38" s="46">
        <v>2</v>
      </c>
      <c r="G38" s="50">
        <v>198100</v>
      </c>
      <c r="H38" s="49">
        <v>47000</v>
      </c>
      <c r="I38" s="49"/>
      <c r="J38" s="50"/>
      <c r="L38" s="18"/>
    </row>
    <row r="39" spans="1:12" x14ac:dyDescent="0.25">
      <c r="A39" s="43">
        <v>42582</v>
      </c>
      <c r="B39" s="46">
        <v>160092484</v>
      </c>
      <c r="C39" s="130">
        <v>5</v>
      </c>
      <c r="D39" s="50">
        <v>403200</v>
      </c>
      <c r="E39" s="48"/>
      <c r="F39" s="46"/>
      <c r="G39" s="50"/>
      <c r="H39" s="49"/>
      <c r="I39" s="49"/>
      <c r="J39" s="50"/>
      <c r="L39" s="18"/>
    </row>
    <row r="40" spans="1:12" x14ac:dyDescent="0.25">
      <c r="A40" s="43">
        <v>42584</v>
      </c>
      <c r="B40" s="46">
        <v>160092667</v>
      </c>
      <c r="C40" s="130">
        <v>7</v>
      </c>
      <c r="D40" s="50">
        <v>710763</v>
      </c>
      <c r="E40" s="48"/>
      <c r="F40" s="46"/>
      <c r="G40" s="50"/>
      <c r="H40" s="49">
        <v>80000</v>
      </c>
      <c r="I40" s="49"/>
      <c r="J40" s="50"/>
      <c r="L40" s="18"/>
    </row>
    <row r="41" spans="1:12" x14ac:dyDescent="0.25">
      <c r="A41" s="43">
        <v>42585</v>
      </c>
      <c r="B41" s="46"/>
      <c r="C41" s="130"/>
      <c r="D41" s="50"/>
      <c r="E41" s="48">
        <v>160025226</v>
      </c>
      <c r="F41" s="46">
        <v>1</v>
      </c>
      <c r="G41" s="50">
        <v>98963</v>
      </c>
      <c r="H41" s="49"/>
      <c r="I41" s="49"/>
      <c r="J41" s="50"/>
      <c r="L41" s="18"/>
    </row>
    <row r="42" spans="1:12" x14ac:dyDescent="0.25">
      <c r="A42" s="43">
        <v>42587</v>
      </c>
      <c r="B42" s="46">
        <v>160092937</v>
      </c>
      <c r="C42" s="130">
        <v>5</v>
      </c>
      <c r="D42" s="50">
        <v>447913</v>
      </c>
      <c r="E42" s="48"/>
      <c r="F42" s="46"/>
      <c r="G42" s="50"/>
      <c r="H42" s="49"/>
      <c r="I42" s="49">
        <v>1100000</v>
      </c>
      <c r="J42" s="50" t="s">
        <v>17</v>
      </c>
      <c r="L42" s="18"/>
    </row>
    <row r="43" spans="1:12" x14ac:dyDescent="0.25">
      <c r="A43" s="43">
        <v>42592</v>
      </c>
      <c r="B43" s="46">
        <v>160093495</v>
      </c>
      <c r="C43" s="130">
        <v>10</v>
      </c>
      <c r="D43" s="50">
        <v>944475</v>
      </c>
      <c r="E43" s="48"/>
      <c r="F43" s="46"/>
      <c r="G43" s="50"/>
      <c r="H43" s="49"/>
      <c r="I43" s="49">
        <v>1200000</v>
      </c>
      <c r="J43" s="50" t="s">
        <v>17</v>
      </c>
      <c r="L43" s="18"/>
    </row>
    <row r="44" spans="1:12" x14ac:dyDescent="0.25">
      <c r="A44" s="43">
        <v>42593</v>
      </c>
      <c r="B44" s="46">
        <v>160093594</v>
      </c>
      <c r="C44" s="130">
        <v>5</v>
      </c>
      <c r="D44" s="50">
        <v>482563</v>
      </c>
      <c r="E44" s="48">
        <v>160025419</v>
      </c>
      <c r="F44" s="46">
        <v>2</v>
      </c>
      <c r="G44" s="50">
        <v>171500</v>
      </c>
      <c r="H44" s="49">
        <v>75000</v>
      </c>
      <c r="I44" s="49">
        <v>1600000</v>
      </c>
      <c r="J44" s="50" t="s">
        <v>17</v>
      </c>
      <c r="L44" s="18"/>
    </row>
    <row r="45" spans="1:12" x14ac:dyDescent="0.25">
      <c r="A45" s="43">
        <v>42594</v>
      </c>
      <c r="B45" s="46">
        <v>160093683</v>
      </c>
      <c r="C45" s="130">
        <v>7</v>
      </c>
      <c r="D45" s="50">
        <v>708050</v>
      </c>
      <c r="E45" s="48"/>
      <c r="F45" s="46"/>
      <c r="G45" s="50"/>
      <c r="H45" s="49">
        <v>75000</v>
      </c>
      <c r="I45" s="49"/>
      <c r="J45" s="50"/>
      <c r="L45" s="18"/>
    </row>
    <row r="46" spans="1:12" x14ac:dyDescent="0.25">
      <c r="A46" s="43">
        <v>42597</v>
      </c>
      <c r="B46" s="46">
        <v>160093995</v>
      </c>
      <c r="C46" s="130">
        <v>6</v>
      </c>
      <c r="D46" s="50">
        <v>532963</v>
      </c>
      <c r="E46" s="48"/>
      <c r="F46" s="46"/>
      <c r="G46" s="50"/>
      <c r="H46" s="49"/>
      <c r="I46" s="49"/>
      <c r="J46" s="50"/>
      <c r="L46" s="18"/>
    </row>
    <row r="47" spans="1:12" x14ac:dyDescent="0.25">
      <c r="A47" s="43">
        <v>42601</v>
      </c>
      <c r="B47" s="46">
        <v>160094330</v>
      </c>
      <c r="C47" s="130">
        <v>1</v>
      </c>
      <c r="D47" s="50">
        <v>113838</v>
      </c>
      <c r="E47" s="48"/>
      <c r="F47" s="46"/>
      <c r="G47" s="50"/>
      <c r="H47" s="49"/>
      <c r="I47" s="49"/>
      <c r="J47" s="50"/>
      <c r="L47" s="18">
        <v>2820616</v>
      </c>
    </row>
    <row r="48" spans="1:12" x14ac:dyDescent="0.25">
      <c r="A48" s="43">
        <v>42602</v>
      </c>
      <c r="B48" s="46"/>
      <c r="C48" s="130"/>
      <c r="D48" s="50"/>
      <c r="E48" s="48">
        <v>160025627</v>
      </c>
      <c r="F48" s="46">
        <v>1</v>
      </c>
      <c r="G48" s="50">
        <v>107538</v>
      </c>
      <c r="H48" s="49"/>
      <c r="I48" s="49"/>
      <c r="J48" s="50"/>
      <c r="L48" s="18"/>
    </row>
    <row r="49" spans="1:13" x14ac:dyDescent="0.25">
      <c r="A49" s="43">
        <v>42604</v>
      </c>
      <c r="B49" s="46">
        <v>160094641</v>
      </c>
      <c r="C49" s="130">
        <v>2</v>
      </c>
      <c r="D49" s="50">
        <v>204225</v>
      </c>
      <c r="E49" s="48"/>
      <c r="F49" s="46"/>
      <c r="G49" s="50"/>
      <c r="H49" s="49"/>
      <c r="I49" s="49"/>
      <c r="J49" s="50"/>
      <c r="L49" s="18"/>
    </row>
    <row r="50" spans="1:13" x14ac:dyDescent="0.25">
      <c r="A50" s="43">
        <v>42605</v>
      </c>
      <c r="B50" s="46">
        <v>160094711</v>
      </c>
      <c r="C50" s="130">
        <v>2</v>
      </c>
      <c r="D50" s="50">
        <v>174563</v>
      </c>
      <c r="E50" s="48"/>
      <c r="F50" s="46"/>
      <c r="G50" s="50"/>
      <c r="H50" s="49"/>
      <c r="I50" s="49"/>
      <c r="J50" s="50"/>
      <c r="L50" s="18">
        <f>L47-I53</f>
        <v>1320616</v>
      </c>
      <c r="M50" s="18"/>
    </row>
    <row r="51" spans="1:13" x14ac:dyDescent="0.25">
      <c r="A51" s="43">
        <v>42606</v>
      </c>
      <c r="B51" s="46">
        <v>160094814</v>
      </c>
      <c r="C51" s="130">
        <v>2</v>
      </c>
      <c r="D51" s="50">
        <v>169400</v>
      </c>
      <c r="E51" s="48"/>
      <c r="F51" s="46"/>
      <c r="G51" s="50"/>
      <c r="H51" s="49"/>
      <c r="I51" s="49"/>
      <c r="J51" s="50"/>
      <c r="L51" s="18"/>
    </row>
    <row r="52" spans="1:13" x14ac:dyDescent="0.25">
      <c r="A52" s="43">
        <v>42607</v>
      </c>
      <c r="B52" s="46">
        <v>160094884</v>
      </c>
      <c r="C52" s="130">
        <v>2</v>
      </c>
      <c r="D52" s="50">
        <v>255675</v>
      </c>
      <c r="E52" s="48"/>
      <c r="F52" s="46"/>
      <c r="G52" s="50"/>
      <c r="H52" s="49"/>
      <c r="I52" s="49"/>
      <c r="J52" s="50"/>
      <c r="L52" s="18"/>
    </row>
    <row r="53" spans="1:13" x14ac:dyDescent="0.25">
      <c r="A53" s="43">
        <v>42608</v>
      </c>
      <c r="B53" s="46">
        <v>160094984</v>
      </c>
      <c r="C53" s="130">
        <v>5</v>
      </c>
      <c r="D53" s="50">
        <v>508113</v>
      </c>
      <c r="E53" s="48"/>
      <c r="F53" s="46"/>
      <c r="G53" s="50"/>
      <c r="H53" s="49"/>
      <c r="I53" s="49">
        <v>1500000</v>
      </c>
      <c r="J53" s="50" t="s">
        <v>17</v>
      </c>
      <c r="L53" s="18"/>
    </row>
    <row r="54" spans="1:13" x14ac:dyDescent="0.25">
      <c r="A54" s="43">
        <v>42610</v>
      </c>
      <c r="B54" s="46">
        <v>160095205</v>
      </c>
      <c r="C54" s="130">
        <v>1</v>
      </c>
      <c r="D54" s="50">
        <v>98613</v>
      </c>
      <c r="E54" s="48"/>
      <c r="F54" s="46"/>
      <c r="G54" s="50"/>
      <c r="H54" s="49"/>
      <c r="I54" s="49"/>
      <c r="J54" s="50"/>
      <c r="L54" s="18"/>
    </row>
    <row r="55" spans="1:13" x14ac:dyDescent="0.25">
      <c r="A55" s="43">
        <v>42611</v>
      </c>
      <c r="B55" s="46">
        <v>160095302</v>
      </c>
      <c r="C55" s="130">
        <v>2</v>
      </c>
      <c r="D55" s="50">
        <v>226450</v>
      </c>
      <c r="E55" s="48"/>
      <c r="F55" s="46"/>
      <c r="G55" s="50"/>
      <c r="H55" s="49"/>
      <c r="I55" s="49"/>
      <c r="J55" s="50"/>
      <c r="L55" s="18"/>
    </row>
    <row r="56" spans="1:13" x14ac:dyDescent="0.25">
      <c r="A56" s="43">
        <v>42613</v>
      </c>
      <c r="B56" s="46">
        <v>160095513</v>
      </c>
      <c r="C56" s="130">
        <v>2</v>
      </c>
      <c r="D56" s="50">
        <v>227150</v>
      </c>
      <c r="E56" s="48"/>
      <c r="F56" s="46"/>
      <c r="G56" s="50"/>
      <c r="H56" s="49"/>
      <c r="I56" s="49"/>
      <c r="J56" s="50"/>
      <c r="L56" s="18"/>
    </row>
    <row r="57" spans="1:13" x14ac:dyDescent="0.25">
      <c r="A57" s="43">
        <v>42614</v>
      </c>
      <c r="B57" s="46">
        <v>160095617</v>
      </c>
      <c r="C57" s="130">
        <v>2</v>
      </c>
      <c r="D57" s="50">
        <v>215075</v>
      </c>
      <c r="E57" s="48"/>
      <c r="F57" s="46"/>
      <c r="G57" s="50"/>
      <c r="H57" s="49"/>
      <c r="I57" s="49"/>
      <c r="J57" s="50"/>
      <c r="L57" s="18"/>
    </row>
    <row r="58" spans="1:13" x14ac:dyDescent="0.25">
      <c r="A58" s="43">
        <v>42615</v>
      </c>
      <c r="B58" s="46">
        <v>160095733</v>
      </c>
      <c r="C58" s="130">
        <v>5</v>
      </c>
      <c r="D58" s="50">
        <v>501988</v>
      </c>
      <c r="E58" s="48"/>
      <c r="F58" s="46"/>
      <c r="G58" s="50"/>
      <c r="H58" s="49">
        <v>75000</v>
      </c>
      <c r="I58" s="49"/>
      <c r="J58" s="50"/>
      <c r="L58" s="18"/>
    </row>
    <row r="59" spans="1:13" x14ac:dyDescent="0.25">
      <c r="A59" s="43">
        <v>42617</v>
      </c>
      <c r="B59" s="46">
        <v>160095921</v>
      </c>
      <c r="C59" s="130">
        <v>1</v>
      </c>
      <c r="D59" s="50">
        <v>97388</v>
      </c>
      <c r="E59" s="48"/>
      <c r="F59" s="46"/>
      <c r="G59" s="50"/>
      <c r="H59" s="49"/>
      <c r="I59" s="49">
        <v>1000000</v>
      </c>
      <c r="J59" s="50" t="s">
        <v>17</v>
      </c>
      <c r="L59" s="18"/>
    </row>
    <row r="60" spans="1:13" x14ac:dyDescent="0.25">
      <c r="A60" s="241">
        <v>42620</v>
      </c>
      <c r="B60" s="242">
        <v>160096291</v>
      </c>
      <c r="C60" s="130">
        <v>2</v>
      </c>
      <c r="D60" s="246">
        <v>190138</v>
      </c>
      <c r="E60" s="244"/>
      <c r="F60" s="242"/>
      <c r="G60" s="246"/>
      <c r="H60" s="245"/>
      <c r="I60" s="245"/>
      <c r="J60" s="246"/>
      <c r="L60" s="18"/>
    </row>
    <row r="61" spans="1:13" x14ac:dyDescent="0.25">
      <c r="A61" s="241">
        <v>42622</v>
      </c>
      <c r="B61" s="242">
        <v>160096537</v>
      </c>
      <c r="C61" s="130">
        <v>4</v>
      </c>
      <c r="D61" s="246">
        <v>319638</v>
      </c>
      <c r="E61" s="244"/>
      <c r="F61" s="242"/>
      <c r="G61" s="246"/>
      <c r="H61" s="245">
        <v>56500</v>
      </c>
      <c r="I61" s="245"/>
      <c r="J61" s="246"/>
      <c r="L61" s="18"/>
    </row>
    <row r="62" spans="1:13" x14ac:dyDescent="0.25">
      <c r="A62" s="241">
        <v>42628</v>
      </c>
      <c r="B62" s="242">
        <v>160097057</v>
      </c>
      <c r="C62" s="130">
        <v>12</v>
      </c>
      <c r="D62" s="246">
        <v>1019988</v>
      </c>
      <c r="E62" s="244"/>
      <c r="F62" s="242"/>
      <c r="G62" s="246"/>
      <c r="H62" s="245">
        <v>75000</v>
      </c>
      <c r="I62" s="245">
        <v>1500000</v>
      </c>
      <c r="J62" s="246" t="s">
        <v>17</v>
      </c>
      <c r="L62" s="18"/>
    </row>
    <row r="63" spans="1:13" x14ac:dyDescent="0.25">
      <c r="A63" s="241">
        <v>42632</v>
      </c>
      <c r="B63" s="242">
        <v>160097447</v>
      </c>
      <c r="C63" s="130">
        <v>1</v>
      </c>
      <c r="D63" s="246">
        <v>105000</v>
      </c>
      <c r="E63" s="244"/>
      <c r="F63" s="242"/>
      <c r="G63" s="246"/>
      <c r="H63" s="245"/>
      <c r="I63" s="245"/>
      <c r="J63" s="246"/>
      <c r="L63" s="18"/>
    </row>
    <row r="64" spans="1:13" x14ac:dyDescent="0.25">
      <c r="A64" s="241">
        <v>42633</v>
      </c>
      <c r="B64" s="242">
        <v>160097530</v>
      </c>
      <c r="C64" s="130">
        <v>1</v>
      </c>
      <c r="D64" s="246">
        <v>37888</v>
      </c>
      <c r="E64" s="244"/>
      <c r="F64" s="242"/>
      <c r="G64" s="246"/>
      <c r="H64" s="245"/>
      <c r="I64" s="245"/>
      <c r="J64" s="246"/>
      <c r="L64" s="18"/>
    </row>
    <row r="65" spans="1:12" x14ac:dyDescent="0.25">
      <c r="A65" s="241">
        <v>42636</v>
      </c>
      <c r="B65" s="242">
        <v>160097781</v>
      </c>
      <c r="C65" s="130">
        <v>3</v>
      </c>
      <c r="D65" s="246">
        <v>249725</v>
      </c>
      <c r="E65" s="244"/>
      <c r="F65" s="242"/>
      <c r="G65" s="246"/>
      <c r="H65" s="245"/>
      <c r="I65" s="245"/>
      <c r="J65" s="246"/>
      <c r="L65" s="18"/>
    </row>
    <row r="66" spans="1:12" x14ac:dyDescent="0.25">
      <c r="A66" s="241">
        <v>42641</v>
      </c>
      <c r="B66" s="242">
        <v>160098314</v>
      </c>
      <c r="C66" s="130">
        <v>1</v>
      </c>
      <c r="D66" s="246">
        <v>107100</v>
      </c>
      <c r="E66" s="244"/>
      <c r="F66" s="242"/>
      <c r="G66" s="246"/>
      <c r="H66" s="245"/>
      <c r="I66" s="245">
        <v>1100000</v>
      </c>
      <c r="J66" s="246" t="s">
        <v>17</v>
      </c>
      <c r="L66" s="18"/>
    </row>
    <row r="67" spans="1:12" x14ac:dyDescent="0.25">
      <c r="A67" s="241">
        <v>42641</v>
      </c>
      <c r="B67" s="242">
        <v>160098317</v>
      </c>
      <c r="C67" s="130">
        <v>1</v>
      </c>
      <c r="D67" s="246">
        <v>79975</v>
      </c>
      <c r="E67" s="244"/>
      <c r="F67" s="242"/>
      <c r="G67" s="246"/>
      <c r="H67" s="245"/>
      <c r="I67" s="245"/>
      <c r="J67" s="246"/>
      <c r="L67" s="18"/>
    </row>
    <row r="68" spans="1:12" x14ac:dyDescent="0.25">
      <c r="A68" s="241">
        <v>42643</v>
      </c>
      <c r="B68" s="242">
        <v>160098553</v>
      </c>
      <c r="C68" s="130">
        <v>2</v>
      </c>
      <c r="D68" s="246">
        <v>183575</v>
      </c>
      <c r="E68" s="244"/>
      <c r="F68" s="242"/>
      <c r="G68" s="246"/>
      <c r="H68" s="245"/>
      <c r="I68" s="245"/>
      <c r="J68" s="246"/>
      <c r="L68" s="18"/>
    </row>
    <row r="69" spans="1:12" x14ac:dyDescent="0.25">
      <c r="A69" s="241">
        <v>42644</v>
      </c>
      <c r="B69" s="242">
        <v>160098681</v>
      </c>
      <c r="C69" s="130">
        <v>2</v>
      </c>
      <c r="D69" s="246">
        <v>219013</v>
      </c>
      <c r="E69" s="244"/>
      <c r="F69" s="242"/>
      <c r="G69" s="246"/>
      <c r="H69" s="245"/>
      <c r="I69" s="245"/>
      <c r="J69" s="246"/>
      <c r="L69" s="18"/>
    </row>
    <row r="70" spans="1:12" x14ac:dyDescent="0.25">
      <c r="A70" s="241">
        <v>42647</v>
      </c>
      <c r="B70" s="242">
        <v>160098974</v>
      </c>
      <c r="C70" s="130">
        <v>1</v>
      </c>
      <c r="D70" s="246">
        <v>85750</v>
      </c>
      <c r="E70" s="244"/>
      <c r="F70" s="242"/>
      <c r="G70" s="246"/>
      <c r="H70" s="245"/>
      <c r="I70" s="245"/>
      <c r="J70" s="246"/>
      <c r="L70" s="18"/>
    </row>
    <row r="71" spans="1:12" x14ac:dyDescent="0.25">
      <c r="A71" s="241">
        <v>42649</v>
      </c>
      <c r="B71" s="242">
        <v>160099249</v>
      </c>
      <c r="C71" s="130">
        <v>2</v>
      </c>
      <c r="D71" s="246">
        <v>342475</v>
      </c>
      <c r="E71" s="244"/>
      <c r="F71" s="242"/>
      <c r="G71" s="246"/>
      <c r="H71" s="245"/>
      <c r="I71" s="245"/>
      <c r="J71" s="246"/>
      <c r="L71" s="18"/>
    </row>
    <row r="72" spans="1:12" x14ac:dyDescent="0.25">
      <c r="A72" s="241">
        <v>42650</v>
      </c>
      <c r="B72" s="242">
        <v>160099376</v>
      </c>
      <c r="C72" s="130">
        <v>3</v>
      </c>
      <c r="D72" s="246">
        <v>270113</v>
      </c>
      <c r="E72" s="244"/>
      <c r="F72" s="242"/>
      <c r="G72" s="246"/>
      <c r="H72" s="245"/>
      <c r="I72" s="245"/>
      <c r="J72" s="246"/>
      <c r="L72" s="18"/>
    </row>
    <row r="73" spans="1:12" x14ac:dyDescent="0.25">
      <c r="A73" s="241">
        <v>42652</v>
      </c>
      <c r="B73" s="242">
        <v>160099602</v>
      </c>
      <c r="C73" s="130">
        <v>3</v>
      </c>
      <c r="D73" s="246">
        <v>263638</v>
      </c>
      <c r="E73" s="244"/>
      <c r="F73" s="242"/>
      <c r="G73" s="246"/>
      <c r="H73" s="245"/>
      <c r="I73" s="245"/>
      <c r="J73" s="246"/>
      <c r="L73" s="18"/>
    </row>
    <row r="74" spans="1:12" x14ac:dyDescent="0.25">
      <c r="A74" s="241">
        <v>42653</v>
      </c>
      <c r="B74" s="242">
        <v>160099733</v>
      </c>
      <c r="C74" s="130">
        <v>6</v>
      </c>
      <c r="D74" s="246">
        <v>546963</v>
      </c>
      <c r="E74" s="244"/>
      <c r="F74" s="242"/>
      <c r="G74" s="246"/>
      <c r="H74" s="245"/>
      <c r="I74" s="245">
        <v>1500000</v>
      </c>
      <c r="J74" s="246" t="s">
        <v>17</v>
      </c>
      <c r="L74" s="18"/>
    </row>
    <row r="75" spans="1:12" x14ac:dyDescent="0.25">
      <c r="A75" s="241">
        <v>42659</v>
      </c>
      <c r="B75" s="242">
        <v>160100382</v>
      </c>
      <c r="C75" s="130">
        <v>3</v>
      </c>
      <c r="D75" s="246">
        <v>421488</v>
      </c>
      <c r="E75" s="244"/>
      <c r="F75" s="242"/>
      <c r="G75" s="246"/>
      <c r="H75" s="245"/>
      <c r="I75" s="245"/>
      <c r="J75" s="246"/>
      <c r="L75" s="18"/>
    </row>
    <row r="76" spans="1:12" x14ac:dyDescent="0.25">
      <c r="A76" s="241">
        <v>42660</v>
      </c>
      <c r="B76" s="242">
        <v>160100468</v>
      </c>
      <c r="C76" s="130">
        <v>3</v>
      </c>
      <c r="D76" s="246">
        <v>267750</v>
      </c>
      <c r="E76" s="244"/>
      <c r="F76" s="242"/>
      <c r="G76" s="246"/>
      <c r="H76" s="245"/>
      <c r="I76" s="245"/>
      <c r="J76" s="246"/>
      <c r="L76" s="18"/>
    </row>
    <row r="77" spans="1:12" x14ac:dyDescent="0.25">
      <c r="A77" s="241">
        <v>42661</v>
      </c>
      <c r="B77" s="242">
        <v>160100563</v>
      </c>
      <c r="C77" s="130">
        <v>2</v>
      </c>
      <c r="D77" s="246">
        <v>179200</v>
      </c>
      <c r="E77" s="244"/>
      <c r="F77" s="242"/>
      <c r="G77" s="246"/>
      <c r="H77" s="245"/>
      <c r="I77" s="245"/>
      <c r="J77" s="246"/>
      <c r="L77" s="18"/>
    </row>
    <row r="78" spans="1:12" x14ac:dyDescent="0.25">
      <c r="A78" s="241">
        <v>42662</v>
      </c>
      <c r="B78" s="242">
        <v>160100673</v>
      </c>
      <c r="C78" s="130">
        <v>1</v>
      </c>
      <c r="D78" s="246">
        <v>109988</v>
      </c>
      <c r="E78" s="244"/>
      <c r="F78" s="242"/>
      <c r="G78" s="246"/>
      <c r="H78" s="245"/>
      <c r="I78" s="245"/>
      <c r="J78" s="246"/>
      <c r="L78" s="18"/>
    </row>
    <row r="79" spans="1:12" x14ac:dyDescent="0.25">
      <c r="A79" s="241">
        <v>42664</v>
      </c>
      <c r="B79" s="242">
        <v>160100866</v>
      </c>
      <c r="C79" s="130">
        <v>2</v>
      </c>
      <c r="D79" s="246">
        <v>147963</v>
      </c>
      <c r="E79" s="244"/>
      <c r="F79" s="242"/>
      <c r="G79" s="246"/>
      <c r="H79" s="245"/>
      <c r="I79" s="245"/>
      <c r="J79" s="246"/>
      <c r="L79" s="18"/>
    </row>
    <row r="80" spans="1:12" x14ac:dyDescent="0.25">
      <c r="A80" s="241">
        <v>42668</v>
      </c>
      <c r="B80" s="242">
        <v>160101239</v>
      </c>
      <c r="C80" s="130">
        <v>5</v>
      </c>
      <c r="D80" s="246">
        <v>498488</v>
      </c>
      <c r="E80" s="244"/>
      <c r="F80" s="242"/>
      <c r="G80" s="246"/>
      <c r="H80" s="245"/>
      <c r="I80" s="245"/>
      <c r="J80" s="246"/>
      <c r="L80" s="18"/>
    </row>
    <row r="81" spans="1:12" x14ac:dyDescent="0.25">
      <c r="A81" s="241">
        <v>42674</v>
      </c>
      <c r="B81" s="242">
        <v>160101825</v>
      </c>
      <c r="C81" s="130">
        <v>1</v>
      </c>
      <c r="D81" s="246">
        <v>85750</v>
      </c>
      <c r="E81" s="244"/>
      <c r="F81" s="242"/>
      <c r="G81" s="246"/>
      <c r="H81" s="245"/>
      <c r="I81" s="245">
        <v>1000000</v>
      </c>
      <c r="J81" s="246" t="s">
        <v>17</v>
      </c>
      <c r="L81" s="18"/>
    </row>
    <row r="82" spans="1:12" x14ac:dyDescent="0.25">
      <c r="A82" s="241">
        <v>42675</v>
      </c>
      <c r="B82" s="242">
        <v>160101925</v>
      </c>
      <c r="C82" s="130">
        <v>3</v>
      </c>
      <c r="D82" s="246">
        <v>275888</v>
      </c>
      <c r="E82" s="244"/>
      <c r="F82" s="242"/>
      <c r="G82" s="246"/>
      <c r="H82" s="245"/>
      <c r="I82" s="245">
        <v>1000000</v>
      </c>
      <c r="J82" s="246" t="s">
        <v>17</v>
      </c>
      <c r="L82" s="18"/>
    </row>
    <row r="83" spans="1:12" x14ac:dyDescent="0.25">
      <c r="A83" s="241">
        <v>42676</v>
      </c>
      <c r="B83" s="242">
        <v>160102034</v>
      </c>
      <c r="C83" s="130">
        <v>1</v>
      </c>
      <c r="D83" s="246">
        <v>57138</v>
      </c>
      <c r="E83" s="244"/>
      <c r="F83" s="242"/>
      <c r="G83" s="246"/>
      <c r="H83" s="245"/>
      <c r="I83" s="245"/>
      <c r="J83" s="246"/>
      <c r="L83" s="18"/>
    </row>
    <row r="84" spans="1:12" x14ac:dyDescent="0.25">
      <c r="A84" s="241">
        <v>42678</v>
      </c>
      <c r="B84" s="242">
        <v>160102263</v>
      </c>
      <c r="C84" s="130">
        <v>1</v>
      </c>
      <c r="D84" s="246">
        <v>39288</v>
      </c>
      <c r="E84" s="244"/>
      <c r="F84" s="242"/>
      <c r="G84" s="246"/>
      <c r="H84" s="245"/>
      <c r="I84" s="245"/>
      <c r="J84" s="246"/>
      <c r="L84" s="18"/>
    </row>
    <row r="85" spans="1:12" s="233" customFormat="1" x14ac:dyDescent="0.25">
      <c r="A85" s="241">
        <v>42681</v>
      </c>
      <c r="B85" s="242">
        <v>160102570</v>
      </c>
      <c r="C85" s="130">
        <v>2</v>
      </c>
      <c r="D85" s="246">
        <v>244300</v>
      </c>
      <c r="E85" s="244"/>
      <c r="F85" s="242"/>
      <c r="G85" s="246"/>
      <c r="H85" s="245"/>
      <c r="I85" s="245"/>
      <c r="J85" s="246"/>
      <c r="L85" s="238"/>
    </row>
    <row r="86" spans="1:12" s="233" customFormat="1" x14ac:dyDescent="0.25">
      <c r="A86" s="241">
        <v>42684</v>
      </c>
      <c r="B86" s="242">
        <v>160102890</v>
      </c>
      <c r="C86" s="130">
        <v>2</v>
      </c>
      <c r="D86" s="246">
        <v>153563</v>
      </c>
      <c r="E86" s="244"/>
      <c r="F86" s="242"/>
      <c r="G86" s="246"/>
      <c r="H86" s="245"/>
      <c r="I86" s="245"/>
      <c r="J86" s="246"/>
      <c r="L86" s="238"/>
    </row>
    <row r="87" spans="1:12" s="233" customFormat="1" x14ac:dyDescent="0.25">
      <c r="A87" s="241">
        <v>42685</v>
      </c>
      <c r="B87" s="242">
        <v>160103000</v>
      </c>
      <c r="C87" s="130">
        <v>1</v>
      </c>
      <c r="D87" s="246">
        <v>100013</v>
      </c>
      <c r="E87" s="244"/>
      <c r="F87" s="242"/>
      <c r="G87" s="246"/>
      <c r="H87" s="245"/>
      <c r="I87" s="245"/>
      <c r="J87" s="246"/>
      <c r="L87" s="238"/>
    </row>
    <row r="88" spans="1:12" s="233" customFormat="1" x14ac:dyDescent="0.25">
      <c r="A88" s="241">
        <v>42687</v>
      </c>
      <c r="B88" s="242">
        <v>160103162</v>
      </c>
      <c r="C88" s="130">
        <v>1</v>
      </c>
      <c r="D88" s="246">
        <v>112875</v>
      </c>
      <c r="E88" s="244"/>
      <c r="F88" s="242"/>
      <c r="G88" s="246"/>
      <c r="H88" s="245"/>
      <c r="I88" s="245"/>
      <c r="J88" s="246"/>
      <c r="L88" s="238"/>
    </row>
    <row r="89" spans="1:12" s="233" customFormat="1" x14ac:dyDescent="0.25">
      <c r="A89" s="241">
        <v>42688</v>
      </c>
      <c r="B89" s="242">
        <v>160103343</v>
      </c>
      <c r="C89" s="130">
        <v>3</v>
      </c>
      <c r="D89" s="246">
        <v>225750</v>
      </c>
      <c r="E89" s="244"/>
      <c r="F89" s="242"/>
      <c r="G89" s="246"/>
      <c r="H89" s="245"/>
      <c r="I89" s="245"/>
      <c r="J89" s="246"/>
      <c r="L89" s="238"/>
    </row>
    <row r="90" spans="1:12" s="233" customFormat="1" x14ac:dyDescent="0.25">
      <c r="A90" s="241">
        <v>42695</v>
      </c>
      <c r="B90" s="242">
        <v>160104051</v>
      </c>
      <c r="C90" s="130">
        <v>2</v>
      </c>
      <c r="D90" s="246">
        <v>97125</v>
      </c>
      <c r="E90" s="244"/>
      <c r="F90" s="242"/>
      <c r="G90" s="246"/>
      <c r="H90" s="245"/>
      <c r="I90" s="245"/>
      <c r="J90" s="246"/>
      <c r="L90" s="238"/>
    </row>
    <row r="91" spans="1:12" s="233" customFormat="1" x14ac:dyDescent="0.25">
      <c r="A91" s="241">
        <v>42699</v>
      </c>
      <c r="B91" s="242">
        <v>160104444</v>
      </c>
      <c r="C91" s="130">
        <v>1</v>
      </c>
      <c r="D91" s="246">
        <v>57138</v>
      </c>
      <c r="E91" s="244"/>
      <c r="F91" s="242"/>
      <c r="G91" s="246"/>
      <c r="H91" s="245"/>
      <c r="I91" s="245"/>
      <c r="J91" s="246"/>
      <c r="L91" s="238"/>
    </row>
    <row r="92" spans="1:12" s="233" customFormat="1" x14ac:dyDescent="0.25">
      <c r="A92" s="241">
        <v>42702</v>
      </c>
      <c r="B92" s="242">
        <v>160104774</v>
      </c>
      <c r="C92" s="130">
        <v>2</v>
      </c>
      <c r="D92" s="246">
        <v>194950</v>
      </c>
      <c r="E92" s="244">
        <v>160028086</v>
      </c>
      <c r="F92" s="242">
        <v>1</v>
      </c>
      <c r="G92" s="246">
        <v>170713</v>
      </c>
      <c r="H92" s="245"/>
      <c r="I92" s="245">
        <v>1000000</v>
      </c>
      <c r="J92" s="246" t="s">
        <v>17</v>
      </c>
      <c r="L92" s="238"/>
    </row>
    <row r="93" spans="1:12" s="233" customFormat="1" x14ac:dyDescent="0.25">
      <c r="A93" s="241">
        <v>42703</v>
      </c>
      <c r="B93" s="242">
        <v>160104866</v>
      </c>
      <c r="C93" s="130">
        <v>1</v>
      </c>
      <c r="D93" s="246">
        <v>72013</v>
      </c>
      <c r="E93" s="244"/>
      <c r="F93" s="242"/>
      <c r="G93" s="246"/>
      <c r="H93" s="245"/>
      <c r="I93" s="245"/>
      <c r="J93" s="246"/>
      <c r="L93" s="238"/>
    </row>
    <row r="94" spans="1:12" s="233" customFormat="1" x14ac:dyDescent="0.25">
      <c r="A94" s="241">
        <v>42703</v>
      </c>
      <c r="B94" s="242">
        <v>160104868</v>
      </c>
      <c r="C94" s="130">
        <v>1</v>
      </c>
      <c r="D94" s="246">
        <v>107013</v>
      </c>
      <c r="E94" s="244"/>
      <c r="F94" s="242"/>
      <c r="G94" s="246"/>
      <c r="H94" s="245"/>
      <c r="I94" s="245"/>
      <c r="J94" s="246"/>
      <c r="L94" s="238"/>
    </row>
    <row r="95" spans="1:12" s="233" customFormat="1" x14ac:dyDescent="0.25">
      <c r="A95" s="241">
        <v>42704</v>
      </c>
      <c r="B95" s="242">
        <v>160104981</v>
      </c>
      <c r="C95" s="130">
        <v>1</v>
      </c>
      <c r="D95" s="246">
        <v>98963</v>
      </c>
      <c r="E95" s="244"/>
      <c r="F95" s="242"/>
      <c r="G95" s="246"/>
      <c r="H95" s="245"/>
      <c r="I95" s="245"/>
      <c r="J95" s="246"/>
      <c r="L95" s="238"/>
    </row>
    <row r="96" spans="1:12" s="233" customFormat="1" x14ac:dyDescent="0.25">
      <c r="A96" s="241">
        <v>42708</v>
      </c>
      <c r="B96" s="242">
        <v>160105325</v>
      </c>
      <c r="C96" s="130">
        <v>4</v>
      </c>
      <c r="D96" s="246">
        <v>510475</v>
      </c>
      <c r="E96" s="244"/>
      <c r="F96" s="242"/>
      <c r="G96" s="246"/>
      <c r="H96" s="245"/>
      <c r="I96" s="245"/>
      <c r="J96" s="246"/>
      <c r="L96" s="238"/>
    </row>
    <row r="97" spans="1:12" s="233" customFormat="1" x14ac:dyDescent="0.25">
      <c r="A97" s="241">
        <v>42710</v>
      </c>
      <c r="B97" s="242">
        <v>160105584</v>
      </c>
      <c r="C97" s="130">
        <v>2</v>
      </c>
      <c r="D97" s="246">
        <v>239313</v>
      </c>
      <c r="E97" s="244"/>
      <c r="F97" s="242"/>
      <c r="G97" s="246"/>
      <c r="H97" s="245"/>
      <c r="I97" s="245"/>
      <c r="J97" s="246"/>
      <c r="L97" s="238"/>
    </row>
    <row r="98" spans="1:12" s="233" customFormat="1" x14ac:dyDescent="0.25">
      <c r="A98" s="241">
        <v>42711</v>
      </c>
      <c r="B98" s="242">
        <v>160105690</v>
      </c>
      <c r="C98" s="130">
        <v>3</v>
      </c>
      <c r="D98" s="246">
        <v>320775</v>
      </c>
      <c r="E98" s="244"/>
      <c r="F98" s="242"/>
      <c r="G98" s="246"/>
      <c r="H98" s="245"/>
      <c r="I98" s="245"/>
      <c r="J98" s="246"/>
      <c r="L98" s="238"/>
    </row>
    <row r="99" spans="1:12" s="233" customFormat="1" x14ac:dyDescent="0.25">
      <c r="A99" s="241">
        <v>42718</v>
      </c>
      <c r="B99" s="242">
        <v>160106381</v>
      </c>
      <c r="C99" s="130">
        <v>7</v>
      </c>
      <c r="D99" s="246">
        <v>721350</v>
      </c>
      <c r="E99" s="244"/>
      <c r="F99" s="242"/>
      <c r="G99" s="246"/>
      <c r="H99" s="245"/>
      <c r="I99" s="245">
        <v>1000000</v>
      </c>
      <c r="J99" s="246" t="s">
        <v>17</v>
      </c>
      <c r="L99" s="238"/>
    </row>
    <row r="100" spans="1:12" s="233" customFormat="1" x14ac:dyDescent="0.25">
      <c r="A100" s="241">
        <v>42739</v>
      </c>
      <c r="B100" s="242">
        <v>170108157</v>
      </c>
      <c r="C100" s="130">
        <v>2</v>
      </c>
      <c r="D100" s="246">
        <v>214288</v>
      </c>
      <c r="E100" s="244"/>
      <c r="F100" s="242"/>
      <c r="G100" s="246"/>
      <c r="H100" s="245">
        <v>12000</v>
      </c>
      <c r="I100" s="245">
        <v>1500000</v>
      </c>
      <c r="J100" s="246" t="s">
        <v>17</v>
      </c>
      <c r="L100" s="238"/>
    </row>
    <row r="101" spans="1:12" s="233" customFormat="1" x14ac:dyDescent="0.25">
      <c r="A101" s="241">
        <v>42745</v>
      </c>
      <c r="B101" s="242">
        <v>170108613</v>
      </c>
      <c r="C101" s="130">
        <v>5</v>
      </c>
      <c r="D101" s="246">
        <v>527800</v>
      </c>
      <c r="E101" s="244"/>
      <c r="F101" s="242"/>
      <c r="G101" s="246"/>
      <c r="H101" s="245"/>
      <c r="I101" s="245">
        <v>1000000</v>
      </c>
      <c r="J101" s="246" t="s">
        <v>17</v>
      </c>
      <c r="L101" s="238"/>
    </row>
    <row r="102" spans="1:12" s="233" customFormat="1" x14ac:dyDescent="0.25">
      <c r="A102" s="241">
        <v>42759</v>
      </c>
      <c r="B102" s="242">
        <v>170109791</v>
      </c>
      <c r="C102" s="130">
        <v>1</v>
      </c>
      <c r="D102" s="246">
        <v>102113</v>
      </c>
      <c r="E102" s="244"/>
      <c r="F102" s="242"/>
      <c r="G102" s="246"/>
      <c r="H102" s="245"/>
      <c r="I102" s="245">
        <v>500000</v>
      </c>
      <c r="J102" s="246" t="s">
        <v>17</v>
      </c>
      <c r="L102" s="238"/>
    </row>
    <row r="103" spans="1:12" s="233" customFormat="1" x14ac:dyDescent="0.25">
      <c r="A103" s="241">
        <v>42762</v>
      </c>
      <c r="B103" s="242">
        <v>170110123</v>
      </c>
      <c r="C103" s="130">
        <v>3</v>
      </c>
      <c r="D103" s="246">
        <v>408013</v>
      </c>
      <c r="E103" s="244"/>
      <c r="F103" s="242"/>
      <c r="G103" s="246"/>
      <c r="H103" s="245">
        <v>80000</v>
      </c>
      <c r="I103" s="245">
        <v>1000000</v>
      </c>
      <c r="J103" s="246" t="s">
        <v>17</v>
      </c>
      <c r="L103" s="238"/>
    </row>
    <row r="104" spans="1:12" s="233" customFormat="1" x14ac:dyDescent="0.25">
      <c r="A104" s="241">
        <v>42766</v>
      </c>
      <c r="B104" s="242">
        <v>170110540</v>
      </c>
      <c r="C104" s="130">
        <v>4</v>
      </c>
      <c r="D104" s="246">
        <v>457975</v>
      </c>
      <c r="E104" s="244"/>
      <c r="F104" s="242"/>
      <c r="G104" s="246"/>
      <c r="H104" s="245"/>
      <c r="I104" s="245">
        <v>1000000</v>
      </c>
      <c r="J104" s="246" t="s">
        <v>17</v>
      </c>
      <c r="L104" s="238"/>
    </row>
    <row r="105" spans="1:12" s="233" customFormat="1" x14ac:dyDescent="0.25">
      <c r="A105" s="241">
        <v>42766</v>
      </c>
      <c r="B105" s="242">
        <v>170110551</v>
      </c>
      <c r="C105" s="130">
        <v>2</v>
      </c>
      <c r="D105" s="246">
        <v>177013</v>
      </c>
      <c r="E105" s="244"/>
      <c r="F105" s="242"/>
      <c r="G105" s="246"/>
      <c r="H105" s="245"/>
      <c r="I105" s="245"/>
      <c r="J105" s="246"/>
      <c r="L105" s="238"/>
    </row>
    <row r="106" spans="1:12" s="233" customFormat="1" x14ac:dyDescent="0.25">
      <c r="A106" s="241">
        <v>42771</v>
      </c>
      <c r="B106" s="242">
        <v>170111256</v>
      </c>
      <c r="C106" s="130">
        <v>4</v>
      </c>
      <c r="D106" s="246">
        <v>336175</v>
      </c>
      <c r="E106" s="244"/>
      <c r="F106" s="242"/>
      <c r="G106" s="246"/>
      <c r="H106" s="245"/>
      <c r="I106" s="245"/>
      <c r="J106" s="246"/>
      <c r="L106" s="238"/>
    </row>
    <row r="107" spans="1:12" s="233" customFormat="1" x14ac:dyDescent="0.25">
      <c r="A107" s="241">
        <v>42773</v>
      </c>
      <c r="B107" s="242">
        <v>170111423</v>
      </c>
      <c r="C107" s="130">
        <v>8</v>
      </c>
      <c r="D107" s="246">
        <v>778488</v>
      </c>
      <c r="E107" s="244"/>
      <c r="F107" s="242"/>
      <c r="G107" s="246"/>
      <c r="H107" s="245">
        <v>75000</v>
      </c>
      <c r="I107" s="245">
        <v>1000000</v>
      </c>
      <c r="J107" s="246" t="s">
        <v>17</v>
      </c>
      <c r="L107" s="238"/>
    </row>
    <row r="108" spans="1:12" s="233" customFormat="1" x14ac:dyDescent="0.25">
      <c r="A108" s="241">
        <v>42775</v>
      </c>
      <c r="B108" s="242">
        <v>170111806</v>
      </c>
      <c r="C108" s="130">
        <v>7</v>
      </c>
      <c r="D108" s="246">
        <v>719688</v>
      </c>
      <c r="E108" s="244"/>
      <c r="F108" s="242"/>
      <c r="G108" s="246"/>
      <c r="H108" s="245"/>
      <c r="I108" s="245">
        <v>600000</v>
      </c>
      <c r="J108" s="246" t="s">
        <v>17</v>
      </c>
      <c r="L108" s="238"/>
    </row>
    <row r="109" spans="1:12" s="233" customFormat="1" x14ac:dyDescent="0.25">
      <c r="A109" s="241">
        <v>42776</v>
      </c>
      <c r="B109" s="242">
        <v>170111908</v>
      </c>
      <c r="C109" s="130">
        <v>4</v>
      </c>
      <c r="D109" s="246">
        <v>384738</v>
      </c>
      <c r="E109" s="244"/>
      <c r="F109" s="242"/>
      <c r="G109" s="246"/>
      <c r="H109" s="245"/>
      <c r="I109" s="245">
        <v>719688</v>
      </c>
      <c r="J109" s="246" t="s">
        <v>17</v>
      </c>
      <c r="L109" s="238"/>
    </row>
    <row r="110" spans="1:12" s="233" customFormat="1" x14ac:dyDescent="0.25">
      <c r="A110" s="98">
        <v>42780</v>
      </c>
      <c r="B110" s="99"/>
      <c r="C110" s="282"/>
      <c r="D110" s="34"/>
      <c r="E110" s="101">
        <v>170029738</v>
      </c>
      <c r="F110" s="99">
        <v>1</v>
      </c>
      <c r="G110" s="34">
        <v>82513</v>
      </c>
      <c r="H110" s="102"/>
      <c r="I110" s="102">
        <v>444319</v>
      </c>
      <c r="J110" s="34" t="s">
        <v>17</v>
      </c>
      <c r="L110" s="238"/>
    </row>
    <row r="111" spans="1:12" s="233" customFormat="1" x14ac:dyDescent="0.25">
      <c r="A111" s="98"/>
      <c r="B111" s="99"/>
      <c r="C111" s="282"/>
      <c r="D111" s="34"/>
      <c r="E111" s="101"/>
      <c r="F111" s="99"/>
      <c r="G111" s="34"/>
      <c r="H111" s="102"/>
      <c r="I111" s="102"/>
      <c r="J111" s="34"/>
      <c r="L111" s="238"/>
    </row>
    <row r="112" spans="1:12" s="233" customFormat="1" x14ac:dyDescent="0.25">
      <c r="A112" s="98"/>
      <c r="B112" s="99"/>
      <c r="C112" s="282"/>
      <c r="D112" s="34"/>
      <c r="E112" s="101"/>
      <c r="F112" s="99"/>
      <c r="G112" s="34"/>
      <c r="H112" s="102"/>
      <c r="I112" s="102"/>
      <c r="J112" s="34"/>
      <c r="L112" s="238"/>
    </row>
    <row r="113" spans="1:12" x14ac:dyDescent="0.25">
      <c r="A113" s="4"/>
      <c r="B113" s="3"/>
      <c r="C113" s="60"/>
      <c r="D113" s="6"/>
      <c r="E113" s="101"/>
      <c r="F113" s="99"/>
      <c r="G113" s="34"/>
      <c r="H113" s="102"/>
      <c r="I113" s="102"/>
      <c r="J113" s="34"/>
      <c r="L113" s="18"/>
    </row>
    <row r="114" spans="1:12" x14ac:dyDescent="0.25">
      <c r="A114" s="4"/>
      <c r="B114" s="8" t="s">
        <v>11</v>
      </c>
      <c r="C114" s="41">
        <f>SUM(C8:C113)</f>
        <v>361</v>
      </c>
      <c r="D114" s="9"/>
      <c r="E114" s="8" t="s">
        <v>11</v>
      </c>
      <c r="F114" s="8">
        <f>SUM(F8:F75)</f>
        <v>28</v>
      </c>
      <c r="G114" s="5"/>
      <c r="H114" s="40"/>
      <c r="I114" s="40"/>
      <c r="J114" s="5"/>
    </row>
    <row r="115" spans="1:12" x14ac:dyDescent="0.25">
      <c r="A115" s="4"/>
      <c r="B115" s="8"/>
      <c r="C115" s="41"/>
      <c r="D115" s="9"/>
      <c r="E115" s="8"/>
      <c r="F115" s="8"/>
      <c r="G115" s="32"/>
      <c r="H115" s="52"/>
      <c r="I115" s="40"/>
      <c r="J115" s="5"/>
    </row>
    <row r="116" spans="1:12" x14ac:dyDescent="0.25">
      <c r="A116" s="10"/>
      <c r="B116" s="11"/>
      <c r="C116" s="60"/>
      <c r="D116" s="6"/>
      <c r="E116" s="8"/>
      <c r="F116" s="3"/>
      <c r="G116" s="420" t="s">
        <v>12</v>
      </c>
      <c r="H116" s="420"/>
      <c r="I116" s="39"/>
      <c r="J116" s="13">
        <f>SUM(D8:D113)</f>
        <v>34978065</v>
      </c>
    </row>
    <row r="117" spans="1:12" x14ac:dyDescent="0.25">
      <c r="A117" s="4"/>
      <c r="B117" s="3"/>
      <c r="C117" s="60"/>
      <c r="D117" s="6"/>
      <c r="E117" s="7"/>
      <c r="F117" s="3"/>
      <c r="G117" s="420" t="s">
        <v>13</v>
      </c>
      <c r="H117" s="420"/>
      <c r="I117" s="39"/>
      <c r="J117" s="13">
        <f>SUM(G8:G113)</f>
        <v>2958817</v>
      </c>
    </row>
    <row r="118" spans="1:12" x14ac:dyDescent="0.25">
      <c r="A118" s="14"/>
      <c r="B118" s="7"/>
      <c r="C118" s="60"/>
      <c r="D118" s="6"/>
      <c r="E118" s="7"/>
      <c r="F118" s="3"/>
      <c r="G118" s="420" t="s">
        <v>14</v>
      </c>
      <c r="H118" s="420"/>
      <c r="I118" s="41"/>
      <c r="J118" s="15">
        <f>J116-J117</f>
        <v>32019248</v>
      </c>
    </row>
    <row r="119" spans="1:12" x14ac:dyDescent="0.25">
      <c r="A119" s="4"/>
      <c r="B119" s="16"/>
      <c r="C119" s="60"/>
      <c r="D119" s="17"/>
      <c r="E119" s="7"/>
      <c r="F119" s="3"/>
      <c r="G119" s="420" t="s">
        <v>15</v>
      </c>
      <c r="H119" s="420"/>
      <c r="I119" s="39"/>
      <c r="J119" s="13">
        <f>SUM(H8:H114)</f>
        <v>1080100</v>
      </c>
    </row>
    <row r="120" spans="1:12" x14ac:dyDescent="0.25">
      <c r="A120" s="4"/>
      <c r="B120" s="16"/>
      <c r="C120" s="60"/>
      <c r="D120" s="17"/>
      <c r="E120" s="7"/>
      <c r="F120" s="3"/>
      <c r="G120" s="420" t="s">
        <v>16</v>
      </c>
      <c r="H120" s="420"/>
      <c r="I120" s="39"/>
      <c r="J120" s="13">
        <f>J118+J119</f>
        <v>33099348</v>
      </c>
    </row>
    <row r="121" spans="1:12" x14ac:dyDescent="0.25">
      <c r="A121" s="4"/>
      <c r="B121" s="16"/>
      <c r="C121" s="60"/>
      <c r="D121" s="17"/>
      <c r="E121" s="7"/>
      <c r="F121" s="3"/>
      <c r="G121" s="420" t="s">
        <v>5</v>
      </c>
      <c r="H121" s="420"/>
      <c r="I121" s="39"/>
      <c r="J121" s="13">
        <f>SUM(I8:I114)</f>
        <v>33181861</v>
      </c>
    </row>
    <row r="122" spans="1:12" x14ac:dyDescent="0.25">
      <c r="A122" s="4"/>
      <c r="B122" s="16"/>
      <c r="C122" s="60"/>
      <c r="D122" s="17"/>
      <c r="E122" s="7"/>
      <c r="F122" s="3"/>
      <c r="G122" s="420" t="s">
        <v>31</v>
      </c>
      <c r="H122" s="420"/>
      <c r="I122" s="40" t="str">
        <f>IF(J122&gt;0,"SALDO",IF(J122&lt;0,"PIUTANG",IF(J122=0,"LUNAS")))</f>
        <v>SALDO</v>
      </c>
      <c r="J122" s="13">
        <f>J121-J120</f>
        <v>82513</v>
      </c>
    </row>
  </sheetData>
  <mergeCells count="15">
    <mergeCell ref="G122:H122"/>
    <mergeCell ref="G116:H116"/>
    <mergeCell ref="G117:H117"/>
    <mergeCell ref="G118:H118"/>
    <mergeCell ref="G119:H119"/>
    <mergeCell ref="G120:H120"/>
    <mergeCell ref="G121:H121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P752"/>
  <sheetViews>
    <sheetView zoomScaleNormal="100" workbookViewId="0">
      <pane ySplit="6" topLeftCell="A729" activePane="bottomLeft" state="frozen"/>
      <selection pane="bottomLeft" activeCell="J738" sqref="J738"/>
    </sheetView>
  </sheetViews>
  <sheetFormatPr defaultRowHeight="15" x14ac:dyDescent="0.25"/>
  <cols>
    <col min="1" max="1" width="9.140625" style="326" customWidth="1"/>
    <col min="2" max="2" width="11.85546875" style="326" bestFit="1" customWidth="1"/>
    <col min="3" max="3" width="7.7109375" style="327" customWidth="1"/>
    <col min="4" max="4" width="14.28515625" style="326" customWidth="1"/>
    <col min="5" max="5" width="10.28515625" style="326" customWidth="1"/>
    <col min="6" max="6" width="7" style="327" bestFit="1" customWidth="1"/>
    <col min="7" max="7" width="12.85546875" style="326" customWidth="1"/>
    <col min="8" max="8" width="11.7109375" style="326" customWidth="1"/>
    <col min="9" max="9" width="15.28515625" style="325" customWidth="1"/>
    <col min="10" max="10" width="16.7109375" style="326" customWidth="1"/>
    <col min="11" max="11" width="9.140625" style="325"/>
    <col min="12" max="12" width="11.7109375" style="325" bestFit="1" customWidth="1"/>
    <col min="13" max="13" width="12.5703125" style="325" bestFit="1" customWidth="1"/>
    <col min="14" max="14" width="9.28515625" style="325" bestFit="1" customWidth="1"/>
    <col min="15" max="16" width="10.5703125" style="219" bestFit="1" customWidth="1"/>
    <col min="17" max="16384" width="9.140625" style="326"/>
  </cols>
  <sheetData>
    <row r="1" spans="1:16" x14ac:dyDescent="0.25">
      <c r="A1" s="322" t="s">
        <v>0</v>
      </c>
      <c r="B1" s="322"/>
      <c r="C1" s="323" t="s">
        <v>194</v>
      </c>
      <c r="D1" s="322"/>
      <c r="E1" s="322"/>
      <c r="F1" s="431" t="s">
        <v>22</v>
      </c>
      <c r="G1" s="431"/>
      <c r="H1" s="431"/>
      <c r="I1" s="324" t="s">
        <v>26</v>
      </c>
      <c r="J1" s="322"/>
      <c r="L1" s="325">
        <f>SUM(D619:D619)</f>
        <v>1155875</v>
      </c>
      <c r="O1" s="233" t="s">
        <v>195</v>
      </c>
    </row>
    <row r="2" spans="1:16" x14ac:dyDescent="0.25">
      <c r="A2" s="322" t="s">
        <v>1</v>
      </c>
      <c r="B2" s="322"/>
      <c r="C2" s="323" t="s">
        <v>19</v>
      </c>
      <c r="D2" s="322"/>
      <c r="E2" s="322"/>
      <c r="F2" s="431" t="s">
        <v>21</v>
      </c>
      <c r="G2" s="431"/>
      <c r="H2" s="431"/>
      <c r="I2" s="324">
        <f>J751*-1</f>
        <v>-980922</v>
      </c>
      <c r="J2" s="322"/>
      <c r="L2" s="325">
        <f>SUM(G619:G619)</f>
        <v>118038</v>
      </c>
      <c r="O2" s="233" t="s">
        <v>196</v>
      </c>
    </row>
    <row r="3" spans="1:16" x14ac:dyDescent="0.25">
      <c r="L3" s="325">
        <f>L1-L2</f>
        <v>1037837</v>
      </c>
      <c r="M3" s="325">
        <v>794325</v>
      </c>
    </row>
    <row r="4" spans="1:16" ht="19.5" x14ac:dyDescent="0.25">
      <c r="A4" s="432"/>
      <c r="B4" s="433"/>
      <c r="C4" s="433"/>
      <c r="D4" s="433"/>
      <c r="E4" s="433"/>
      <c r="F4" s="433"/>
      <c r="G4" s="433"/>
      <c r="H4" s="433"/>
      <c r="I4" s="433"/>
      <c r="J4" s="434"/>
      <c r="O4" s="219">
        <v>1924738</v>
      </c>
    </row>
    <row r="5" spans="1:16" x14ac:dyDescent="0.25">
      <c r="A5" s="435" t="s">
        <v>2</v>
      </c>
      <c r="B5" s="437" t="s">
        <v>3</v>
      </c>
      <c r="C5" s="438"/>
      <c r="D5" s="438"/>
      <c r="E5" s="438"/>
      <c r="F5" s="438"/>
      <c r="G5" s="439"/>
      <c r="H5" s="440" t="s">
        <v>4</v>
      </c>
      <c r="I5" s="442" t="s">
        <v>5</v>
      </c>
      <c r="J5" s="444" t="s">
        <v>6</v>
      </c>
    </row>
    <row r="6" spans="1:16" x14ac:dyDescent="0.25">
      <c r="A6" s="436"/>
      <c r="B6" s="328" t="s">
        <v>7</v>
      </c>
      <c r="C6" s="329" t="s">
        <v>8</v>
      </c>
      <c r="D6" s="330" t="s">
        <v>9</v>
      </c>
      <c r="E6" s="328" t="s">
        <v>10</v>
      </c>
      <c r="F6" s="329" t="s">
        <v>8</v>
      </c>
      <c r="G6" s="330" t="s">
        <v>9</v>
      </c>
      <c r="H6" s="441"/>
      <c r="I6" s="443"/>
      <c r="J6" s="445"/>
    </row>
    <row r="7" spans="1:16" x14ac:dyDescent="0.25">
      <c r="A7" s="331">
        <v>43126</v>
      </c>
      <c r="B7" s="332">
        <v>180152392</v>
      </c>
      <c r="C7" s="333">
        <v>4</v>
      </c>
      <c r="D7" s="334">
        <v>300650</v>
      </c>
      <c r="E7" s="335">
        <v>180040057</v>
      </c>
      <c r="F7" s="333">
        <v>3</v>
      </c>
      <c r="G7" s="334">
        <v>285950</v>
      </c>
      <c r="H7" s="335"/>
      <c r="I7" s="336"/>
      <c r="J7" s="334"/>
      <c r="K7" s="326"/>
      <c r="L7" s="326"/>
      <c r="M7" s="326"/>
      <c r="N7" s="326"/>
      <c r="O7" s="364"/>
      <c r="P7" s="364"/>
    </row>
    <row r="8" spans="1:16" x14ac:dyDescent="0.25">
      <c r="A8" s="331">
        <v>43126</v>
      </c>
      <c r="B8" s="332">
        <v>180152407</v>
      </c>
      <c r="C8" s="333">
        <v>4</v>
      </c>
      <c r="D8" s="334">
        <v>405213</v>
      </c>
      <c r="E8" s="335"/>
      <c r="F8" s="333"/>
      <c r="G8" s="334"/>
      <c r="H8" s="335"/>
      <c r="I8" s="336"/>
      <c r="J8" s="334"/>
      <c r="K8" s="326"/>
      <c r="L8" s="326"/>
      <c r="M8" s="326"/>
      <c r="N8" s="326"/>
      <c r="O8" s="364"/>
      <c r="P8" s="364"/>
    </row>
    <row r="9" spans="1:16" x14ac:dyDescent="0.25">
      <c r="A9" s="331">
        <v>43126</v>
      </c>
      <c r="B9" s="332">
        <v>180152415</v>
      </c>
      <c r="C9" s="333">
        <v>4</v>
      </c>
      <c r="D9" s="334">
        <v>286038</v>
      </c>
      <c r="E9" s="335"/>
      <c r="F9" s="333"/>
      <c r="G9" s="334"/>
      <c r="H9" s="335"/>
      <c r="I9" s="336"/>
      <c r="J9" s="334"/>
      <c r="K9" s="326"/>
      <c r="L9" s="326"/>
      <c r="M9" s="326"/>
      <c r="N9" s="326"/>
      <c r="O9" s="364"/>
      <c r="P9" s="364"/>
    </row>
    <row r="10" spans="1:16" x14ac:dyDescent="0.25">
      <c r="A10" s="331">
        <v>43126</v>
      </c>
      <c r="B10" s="332">
        <v>180152442</v>
      </c>
      <c r="C10" s="333">
        <v>1</v>
      </c>
      <c r="D10" s="334">
        <v>102900</v>
      </c>
      <c r="E10" s="335"/>
      <c r="F10" s="333"/>
      <c r="G10" s="334"/>
      <c r="H10" s="335"/>
      <c r="I10" s="336">
        <v>808851</v>
      </c>
      <c r="J10" s="334" t="s">
        <v>17</v>
      </c>
      <c r="K10" s="326"/>
      <c r="L10" s="326"/>
      <c r="M10" s="326"/>
      <c r="N10" s="326"/>
      <c r="O10" s="364"/>
      <c r="P10" s="364"/>
    </row>
    <row r="11" spans="1:16" x14ac:dyDescent="0.25">
      <c r="A11" s="331">
        <v>43127</v>
      </c>
      <c r="B11" s="332">
        <v>180152473</v>
      </c>
      <c r="C11" s="333">
        <v>2</v>
      </c>
      <c r="D11" s="334">
        <v>133700</v>
      </c>
      <c r="E11" s="335">
        <v>180040072</v>
      </c>
      <c r="F11" s="333">
        <v>4</v>
      </c>
      <c r="G11" s="334">
        <v>465325</v>
      </c>
      <c r="H11" s="335"/>
      <c r="I11" s="336"/>
      <c r="J11" s="334"/>
      <c r="K11" s="326"/>
      <c r="L11" s="326"/>
      <c r="M11" s="326"/>
      <c r="N11" s="326"/>
      <c r="O11" s="364"/>
      <c r="P11" s="364"/>
    </row>
    <row r="12" spans="1:16" x14ac:dyDescent="0.25">
      <c r="A12" s="331">
        <v>43127</v>
      </c>
      <c r="B12" s="332">
        <v>180152497</v>
      </c>
      <c r="C12" s="333">
        <v>3</v>
      </c>
      <c r="D12" s="334">
        <v>283500</v>
      </c>
      <c r="E12" s="335"/>
      <c r="F12" s="333"/>
      <c r="G12" s="334"/>
      <c r="H12" s="335"/>
      <c r="I12" s="336"/>
      <c r="J12" s="334"/>
      <c r="K12" s="326"/>
      <c r="L12" s="326"/>
      <c r="M12" s="326"/>
      <c r="N12" s="326"/>
      <c r="O12" s="364"/>
      <c r="P12" s="364"/>
    </row>
    <row r="13" spans="1:16" x14ac:dyDescent="0.25">
      <c r="A13" s="331">
        <v>43127</v>
      </c>
      <c r="B13" s="332">
        <v>180152498</v>
      </c>
      <c r="C13" s="333">
        <v>2</v>
      </c>
      <c r="D13" s="334">
        <v>88550</v>
      </c>
      <c r="E13" s="335"/>
      <c r="F13" s="333"/>
      <c r="G13" s="334"/>
      <c r="H13" s="335"/>
      <c r="I13" s="336">
        <v>40425</v>
      </c>
      <c r="J13" s="334" t="s">
        <v>17</v>
      </c>
      <c r="K13" s="326"/>
      <c r="L13" s="326"/>
      <c r="M13" s="326"/>
      <c r="N13" s="326"/>
      <c r="O13" s="364"/>
      <c r="P13" s="364"/>
    </row>
    <row r="14" spans="1:16" x14ac:dyDescent="0.25">
      <c r="A14" s="331">
        <v>43129</v>
      </c>
      <c r="B14" s="332">
        <v>180152595</v>
      </c>
      <c r="C14" s="333">
        <v>15</v>
      </c>
      <c r="D14" s="334">
        <v>953138</v>
      </c>
      <c r="E14" s="335">
        <v>180040107</v>
      </c>
      <c r="F14" s="333">
        <v>5</v>
      </c>
      <c r="G14" s="334">
        <v>537688</v>
      </c>
      <c r="H14" s="335"/>
      <c r="I14" s="336"/>
      <c r="J14" s="334"/>
      <c r="K14" s="326"/>
      <c r="L14" s="326"/>
      <c r="M14" s="326"/>
      <c r="N14" s="326"/>
      <c r="O14" s="364"/>
      <c r="P14" s="364"/>
    </row>
    <row r="15" spans="1:16" x14ac:dyDescent="0.25">
      <c r="A15" s="331">
        <v>43129</v>
      </c>
      <c r="B15" s="332">
        <v>180152607</v>
      </c>
      <c r="C15" s="333">
        <v>11</v>
      </c>
      <c r="D15" s="334">
        <v>1313375</v>
      </c>
      <c r="E15" s="335"/>
      <c r="F15" s="333"/>
      <c r="G15" s="334"/>
      <c r="H15" s="335"/>
      <c r="I15" s="336"/>
      <c r="J15" s="334"/>
      <c r="K15" s="326"/>
      <c r="L15" s="326"/>
      <c r="M15" s="326"/>
      <c r="N15" s="326"/>
      <c r="O15" s="364"/>
      <c r="P15" s="364"/>
    </row>
    <row r="16" spans="1:16" x14ac:dyDescent="0.25">
      <c r="A16" s="331">
        <v>43129</v>
      </c>
      <c r="B16" s="332">
        <v>180152616</v>
      </c>
      <c r="C16" s="333">
        <v>2</v>
      </c>
      <c r="D16" s="334">
        <v>181038</v>
      </c>
      <c r="E16" s="335"/>
      <c r="F16" s="333"/>
      <c r="G16" s="334"/>
      <c r="H16" s="335"/>
      <c r="I16" s="336"/>
      <c r="J16" s="334"/>
      <c r="K16" s="326"/>
      <c r="L16" s="326"/>
      <c r="M16" s="326"/>
      <c r="N16" s="326"/>
      <c r="O16" s="364"/>
      <c r="P16" s="364"/>
    </row>
    <row r="17" spans="1:16" x14ac:dyDescent="0.25">
      <c r="A17" s="331">
        <v>43129</v>
      </c>
      <c r="B17" s="332">
        <v>180152644</v>
      </c>
      <c r="C17" s="333">
        <v>3</v>
      </c>
      <c r="D17" s="334">
        <v>238000</v>
      </c>
      <c r="E17" s="335"/>
      <c r="F17" s="333"/>
      <c r="G17" s="334"/>
      <c r="H17" s="335"/>
      <c r="I17" s="336">
        <v>2147863</v>
      </c>
      <c r="J17" s="334" t="s">
        <v>17</v>
      </c>
      <c r="K17" s="326"/>
      <c r="L17" s="326"/>
      <c r="M17" s="326"/>
      <c r="N17" s="326"/>
      <c r="O17" s="364"/>
      <c r="P17" s="364"/>
    </row>
    <row r="18" spans="1:16" x14ac:dyDescent="0.25">
      <c r="A18" s="331">
        <v>43130</v>
      </c>
      <c r="B18" s="332">
        <v>180152667</v>
      </c>
      <c r="C18" s="333">
        <v>6</v>
      </c>
      <c r="D18" s="334">
        <v>481425</v>
      </c>
      <c r="E18" s="335">
        <v>180040116</v>
      </c>
      <c r="F18" s="333">
        <v>4</v>
      </c>
      <c r="G18" s="334">
        <v>345975</v>
      </c>
      <c r="H18" s="335"/>
      <c r="I18" s="336"/>
      <c r="J18" s="334"/>
      <c r="K18" s="326"/>
      <c r="L18" s="326"/>
      <c r="M18" s="326"/>
      <c r="N18" s="326"/>
      <c r="O18" s="364"/>
      <c r="P18" s="364"/>
    </row>
    <row r="19" spans="1:16" x14ac:dyDescent="0.25">
      <c r="A19" s="331">
        <v>43130</v>
      </c>
      <c r="B19" s="332">
        <v>180152684</v>
      </c>
      <c r="C19" s="333">
        <v>9</v>
      </c>
      <c r="D19" s="334">
        <v>835275</v>
      </c>
      <c r="E19" s="335"/>
      <c r="F19" s="333"/>
      <c r="G19" s="334"/>
      <c r="H19" s="335"/>
      <c r="I19" s="336"/>
      <c r="J19" s="334"/>
      <c r="K19" s="326"/>
      <c r="L19" s="326"/>
      <c r="M19" s="326"/>
      <c r="N19" s="326"/>
      <c r="O19" s="364"/>
      <c r="P19" s="364"/>
    </row>
    <row r="20" spans="1:16" x14ac:dyDescent="0.25">
      <c r="A20" s="331">
        <v>43130</v>
      </c>
      <c r="B20" s="332">
        <v>180152690</v>
      </c>
      <c r="C20" s="333">
        <v>4</v>
      </c>
      <c r="D20" s="334">
        <v>385175</v>
      </c>
      <c r="E20" s="335"/>
      <c r="F20" s="333"/>
      <c r="G20" s="334"/>
      <c r="H20" s="335"/>
      <c r="I20" s="336"/>
      <c r="J20" s="334"/>
      <c r="K20" s="326"/>
      <c r="L20" s="326"/>
      <c r="M20" s="326"/>
      <c r="N20" s="326"/>
      <c r="O20" s="364"/>
      <c r="P20" s="364"/>
    </row>
    <row r="21" spans="1:16" x14ac:dyDescent="0.25">
      <c r="A21" s="331">
        <v>43130</v>
      </c>
      <c r="B21" s="332">
        <v>180152723</v>
      </c>
      <c r="C21" s="333">
        <v>3</v>
      </c>
      <c r="D21" s="334">
        <v>131425</v>
      </c>
      <c r="E21" s="335"/>
      <c r="F21" s="333"/>
      <c r="G21" s="334"/>
      <c r="H21" s="335"/>
      <c r="I21" s="336"/>
      <c r="J21" s="334"/>
      <c r="K21" s="326"/>
      <c r="L21" s="326"/>
      <c r="M21" s="326"/>
      <c r="N21" s="326"/>
      <c r="O21" s="364"/>
      <c r="P21" s="364"/>
    </row>
    <row r="22" spans="1:16" x14ac:dyDescent="0.25">
      <c r="A22" s="331">
        <v>43130</v>
      </c>
      <c r="B22" s="332">
        <v>180152725</v>
      </c>
      <c r="C22" s="333">
        <v>3</v>
      </c>
      <c r="D22" s="334">
        <v>325150</v>
      </c>
      <c r="E22" s="335"/>
      <c r="F22" s="333"/>
      <c r="G22" s="334"/>
      <c r="H22" s="335"/>
      <c r="I22" s="336">
        <v>1812475</v>
      </c>
      <c r="J22" s="334" t="s">
        <v>17</v>
      </c>
      <c r="K22" s="326"/>
      <c r="L22" s="326"/>
      <c r="M22" s="326"/>
      <c r="N22" s="326"/>
      <c r="O22" s="364"/>
      <c r="P22" s="364"/>
    </row>
    <row r="23" spans="1:16" x14ac:dyDescent="0.25">
      <c r="A23" s="331">
        <v>43131</v>
      </c>
      <c r="B23" s="332">
        <v>180152741</v>
      </c>
      <c r="C23" s="333">
        <v>13</v>
      </c>
      <c r="D23" s="334">
        <v>988050</v>
      </c>
      <c r="E23" s="335">
        <v>180040129</v>
      </c>
      <c r="F23" s="333">
        <v>9</v>
      </c>
      <c r="G23" s="334">
        <v>928113</v>
      </c>
      <c r="H23" s="335"/>
      <c r="I23" s="336"/>
      <c r="J23" s="334"/>
      <c r="K23" s="326"/>
      <c r="L23" s="326"/>
      <c r="M23" s="326"/>
      <c r="N23" s="326"/>
      <c r="O23" s="364"/>
      <c r="P23" s="364"/>
    </row>
    <row r="24" spans="1:16" x14ac:dyDescent="0.25">
      <c r="A24" s="331">
        <v>43131</v>
      </c>
      <c r="B24" s="332">
        <v>180152743</v>
      </c>
      <c r="C24" s="333">
        <v>1</v>
      </c>
      <c r="D24" s="334">
        <v>91963</v>
      </c>
      <c r="E24" s="335"/>
      <c r="F24" s="333"/>
      <c r="G24" s="334"/>
      <c r="H24" s="335"/>
      <c r="I24" s="336"/>
      <c r="J24" s="334"/>
      <c r="K24" s="326"/>
      <c r="L24" s="326"/>
      <c r="M24" s="326"/>
      <c r="N24" s="326"/>
      <c r="O24" s="364"/>
      <c r="P24" s="364"/>
    </row>
    <row r="25" spans="1:16" x14ac:dyDescent="0.25">
      <c r="A25" s="331">
        <v>43131</v>
      </c>
      <c r="B25" s="332">
        <v>180152764</v>
      </c>
      <c r="C25" s="333">
        <v>5</v>
      </c>
      <c r="D25" s="334">
        <v>527713</v>
      </c>
      <c r="E25" s="335"/>
      <c r="F25" s="333"/>
      <c r="G25" s="334"/>
      <c r="H25" s="335"/>
      <c r="I25" s="336"/>
      <c r="J25" s="334"/>
      <c r="K25" s="326"/>
      <c r="L25" s="326"/>
      <c r="M25" s="326"/>
      <c r="N25" s="326"/>
      <c r="O25" s="364"/>
      <c r="P25" s="364"/>
    </row>
    <row r="26" spans="1:16" x14ac:dyDescent="0.25">
      <c r="A26" s="331">
        <v>43131</v>
      </c>
      <c r="B26" s="332">
        <v>180152770</v>
      </c>
      <c r="C26" s="333">
        <v>3</v>
      </c>
      <c r="D26" s="334">
        <v>236688</v>
      </c>
      <c r="E26" s="335"/>
      <c r="F26" s="333"/>
      <c r="G26" s="334"/>
      <c r="H26" s="335"/>
      <c r="I26" s="336"/>
      <c r="J26" s="334"/>
      <c r="K26" s="326"/>
      <c r="L26" s="326"/>
      <c r="M26" s="326"/>
      <c r="N26" s="326"/>
      <c r="O26" s="364"/>
      <c r="P26" s="364"/>
    </row>
    <row r="27" spans="1:16" x14ac:dyDescent="0.25">
      <c r="A27" s="331">
        <v>43131</v>
      </c>
      <c r="B27" s="332">
        <v>180152792</v>
      </c>
      <c r="C27" s="333">
        <v>1</v>
      </c>
      <c r="D27" s="334">
        <v>91963</v>
      </c>
      <c r="E27" s="335"/>
      <c r="F27" s="333"/>
      <c r="G27" s="334"/>
      <c r="H27" s="335"/>
      <c r="I27" s="336"/>
      <c r="J27" s="334"/>
      <c r="K27" s="326"/>
      <c r="L27" s="326"/>
      <c r="M27" s="326"/>
      <c r="N27" s="326"/>
      <c r="O27" s="364"/>
      <c r="P27" s="364"/>
    </row>
    <row r="28" spans="1:16" x14ac:dyDescent="0.25">
      <c r="A28" s="331">
        <v>43131</v>
      </c>
      <c r="B28" s="332">
        <v>180152797</v>
      </c>
      <c r="C28" s="333">
        <v>3</v>
      </c>
      <c r="D28" s="334">
        <v>466988</v>
      </c>
      <c r="E28" s="335"/>
      <c r="F28" s="333"/>
      <c r="G28" s="334"/>
      <c r="H28" s="335"/>
      <c r="I28" s="336"/>
      <c r="J28" s="334"/>
      <c r="K28" s="326"/>
      <c r="L28" s="326"/>
      <c r="M28" s="326"/>
      <c r="N28" s="326"/>
      <c r="O28" s="364"/>
      <c r="P28" s="364"/>
    </row>
    <row r="29" spans="1:16" x14ac:dyDescent="0.25">
      <c r="A29" s="331">
        <v>43131</v>
      </c>
      <c r="B29" s="332">
        <v>180152798</v>
      </c>
      <c r="C29" s="333">
        <v>2</v>
      </c>
      <c r="D29" s="334">
        <v>185675</v>
      </c>
      <c r="E29" s="335"/>
      <c r="F29" s="333"/>
      <c r="G29" s="334"/>
      <c r="H29" s="335"/>
      <c r="I29" s="336">
        <v>1660927</v>
      </c>
      <c r="J29" s="334" t="s">
        <v>17</v>
      </c>
      <c r="K29" s="326"/>
      <c r="L29" s="326"/>
      <c r="M29" s="326"/>
      <c r="N29" s="326"/>
      <c r="O29" s="364"/>
      <c r="P29" s="364"/>
    </row>
    <row r="30" spans="1:16" x14ac:dyDescent="0.25">
      <c r="A30" s="331">
        <v>43132</v>
      </c>
      <c r="B30" s="332">
        <v>180152814</v>
      </c>
      <c r="C30" s="333">
        <v>9</v>
      </c>
      <c r="D30" s="334">
        <v>868350</v>
      </c>
      <c r="E30" s="335">
        <v>180040141</v>
      </c>
      <c r="F30" s="333">
        <v>2</v>
      </c>
      <c r="G30" s="334">
        <v>195738</v>
      </c>
      <c r="H30" s="335"/>
      <c r="I30" s="336"/>
      <c r="J30" s="334"/>
      <c r="K30" s="326"/>
      <c r="L30" s="326"/>
      <c r="M30" s="326"/>
      <c r="N30" s="326"/>
      <c r="O30" s="364"/>
      <c r="P30" s="364"/>
    </row>
    <row r="31" spans="1:16" x14ac:dyDescent="0.25">
      <c r="A31" s="331">
        <v>43132</v>
      </c>
      <c r="B31" s="332">
        <v>180152817</v>
      </c>
      <c r="C31" s="333">
        <v>12</v>
      </c>
      <c r="D31" s="334">
        <v>826788</v>
      </c>
      <c r="E31" s="335"/>
      <c r="F31" s="333"/>
      <c r="G31" s="334"/>
      <c r="H31" s="335"/>
      <c r="I31" s="336"/>
      <c r="J31" s="334"/>
      <c r="K31" s="326"/>
      <c r="L31" s="326"/>
      <c r="M31" s="326"/>
      <c r="N31" s="326"/>
      <c r="O31" s="364"/>
      <c r="P31" s="364"/>
    </row>
    <row r="32" spans="1:16" x14ac:dyDescent="0.25">
      <c r="A32" s="331">
        <v>43132</v>
      </c>
      <c r="B32" s="332">
        <v>180152840</v>
      </c>
      <c r="C32" s="333">
        <v>4</v>
      </c>
      <c r="D32" s="334">
        <v>378525</v>
      </c>
      <c r="E32" s="335"/>
      <c r="F32" s="333"/>
      <c r="G32" s="334"/>
      <c r="H32" s="335"/>
      <c r="I32" s="336"/>
      <c r="J32" s="334"/>
      <c r="K32" s="326"/>
      <c r="L32" s="326"/>
      <c r="M32" s="326"/>
      <c r="N32" s="326"/>
      <c r="O32" s="364"/>
      <c r="P32" s="364"/>
    </row>
    <row r="33" spans="1:16" x14ac:dyDescent="0.25">
      <c r="A33" s="331">
        <v>43132</v>
      </c>
      <c r="B33" s="332">
        <v>180152865</v>
      </c>
      <c r="C33" s="333">
        <v>2</v>
      </c>
      <c r="D33" s="334">
        <v>134225</v>
      </c>
      <c r="E33" s="335"/>
      <c r="F33" s="333"/>
      <c r="G33" s="334"/>
      <c r="H33" s="335"/>
      <c r="I33" s="336"/>
      <c r="J33" s="334"/>
      <c r="K33" s="326"/>
      <c r="L33" s="326"/>
      <c r="M33" s="326"/>
      <c r="N33" s="326"/>
      <c r="O33" s="364"/>
      <c r="P33" s="364"/>
    </row>
    <row r="34" spans="1:16" x14ac:dyDescent="0.25">
      <c r="A34" s="331">
        <v>43132</v>
      </c>
      <c r="B34" s="332">
        <v>180152871</v>
      </c>
      <c r="C34" s="333">
        <v>3</v>
      </c>
      <c r="D34" s="334">
        <v>350175</v>
      </c>
      <c r="E34" s="335"/>
      <c r="F34" s="333"/>
      <c r="G34" s="334"/>
      <c r="H34" s="335"/>
      <c r="I34" s="336">
        <v>2362325</v>
      </c>
      <c r="J34" s="334" t="s">
        <v>17</v>
      </c>
      <c r="K34" s="326"/>
      <c r="L34" s="326"/>
      <c r="M34" s="326"/>
      <c r="N34" s="326"/>
      <c r="O34" s="364"/>
      <c r="P34" s="364"/>
    </row>
    <row r="35" spans="1:16" x14ac:dyDescent="0.25">
      <c r="A35" s="331">
        <v>43133</v>
      </c>
      <c r="B35" s="332">
        <v>180152888</v>
      </c>
      <c r="C35" s="333">
        <v>12</v>
      </c>
      <c r="D35" s="334">
        <v>879025</v>
      </c>
      <c r="E35" s="335">
        <v>180040159</v>
      </c>
      <c r="F35" s="333">
        <v>2</v>
      </c>
      <c r="G35" s="334">
        <v>219100</v>
      </c>
      <c r="H35" s="335"/>
      <c r="I35" s="336"/>
      <c r="J35" s="334"/>
      <c r="K35" s="326"/>
      <c r="L35" s="326"/>
      <c r="M35" s="326"/>
      <c r="N35" s="326"/>
      <c r="O35" s="364"/>
      <c r="P35" s="364"/>
    </row>
    <row r="36" spans="1:16" x14ac:dyDescent="0.25">
      <c r="A36" s="331">
        <v>43133</v>
      </c>
      <c r="B36" s="332">
        <v>180152914</v>
      </c>
      <c r="C36" s="333">
        <v>7</v>
      </c>
      <c r="D36" s="334">
        <v>667888</v>
      </c>
      <c r="E36" s="335"/>
      <c r="F36" s="333"/>
      <c r="G36" s="334"/>
      <c r="H36" s="335"/>
      <c r="I36" s="336"/>
      <c r="J36" s="334"/>
      <c r="K36" s="326"/>
      <c r="L36" s="326"/>
      <c r="M36" s="326"/>
      <c r="N36" s="326"/>
      <c r="O36" s="364"/>
      <c r="P36" s="364"/>
    </row>
    <row r="37" spans="1:16" x14ac:dyDescent="0.25">
      <c r="A37" s="331">
        <v>43133</v>
      </c>
      <c r="B37" s="332">
        <v>180152927</v>
      </c>
      <c r="C37" s="333">
        <v>5</v>
      </c>
      <c r="D37" s="334">
        <v>403725</v>
      </c>
      <c r="E37" s="335"/>
      <c r="F37" s="333"/>
      <c r="G37" s="334"/>
      <c r="H37" s="335"/>
      <c r="I37" s="336"/>
      <c r="J37" s="334"/>
      <c r="K37" s="326"/>
      <c r="L37" s="326"/>
      <c r="M37" s="326"/>
      <c r="N37" s="326"/>
      <c r="O37" s="364"/>
      <c r="P37" s="364"/>
    </row>
    <row r="38" spans="1:16" x14ac:dyDescent="0.25">
      <c r="A38" s="331">
        <v>43133</v>
      </c>
      <c r="B38" s="332">
        <v>180152937</v>
      </c>
      <c r="C38" s="333">
        <v>4</v>
      </c>
      <c r="D38" s="334">
        <v>343613</v>
      </c>
      <c r="E38" s="335"/>
      <c r="F38" s="333"/>
      <c r="G38" s="334"/>
      <c r="H38" s="335"/>
      <c r="I38" s="336"/>
      <c r="J38" s="334"/>
      <c r="K38" s="326"/>
      <c r="L38" s="326"/>
      <c r="M38" s="326"/>
      <c r="N38" s="326"/>
      <c r="O38" s="364"/>
      <c r="P38" s="364"/>
    </row>
    <row r="39" spans="1:16" x14ac:dyDescent="0.25">
      <c r="A39" s="331">
        <v>43133</v>
      </c>
      <c r="B39" s="332">
        <v>180152946</v>
      </c>
      <c r="C39" s="333">
        <v>1</v>
      </c>
      <c r="D39" s="334">
        <v>112000</v>
      </c>
      <c r="E39" s="335"/>
      <c r="F39" s="333"/>
      <c r="G39" s="334"/>
      <c r="H39" s="335"/>
      <c r="I39" s="336">
        <v>2187151</v>
      </c>
      <c r="J39" s="334" t="s">
        <v>17</v>
      </c>
      <c r="K39" s="326"/>
      <c r="L39" s="326"/>
      <c r="M39" s="326"/>
      <c r="N39" s="326"/>
      <c r="O39" s="364"/>
      <c r="P39" s="364"/>
    </row>
    <row r="40" spans="1:16" x14ac:dyDescent="0.25">
      <c r="A40" s="331">
        <v>43134</v>
      </c>
      <c r="B40" s="332">
        <v>180152889</v>
      </c>
      <c r="C40" s="333">
        <v>12</v>
      </c>
      <c r="D40" s="334">
        <v>676200</v>
      </c>
      <c r="E40" s="335">
        <v>180040171</v>
      </c>
      <c r="F40" s="333">
        <v>6</v>
      </c>
      <c r="G40" s="334">
        <v>788725</v>
      </c>
      <c r="H40" s="335"/>
      <c r="I40" s="336"/>
      <c r="J40" s="334"/>
      <c r="K40" s="326"/>
      <c r="L40" s="326"/>
      <c r="M40" s="326"/>
      <c r="N40" s="326"/>
      <c r="O40" s="364"/>
      <c r="P40" s="364"/>
    </row>
    <row r="41" spans="1:16" x14ac:dyDescent="0.25">
      <c r="A41" s="331">
        <v>43134</v>
      </c>
      <c r="B41" s="332">
        <v>180152998</v>
      </c>
      <c r="C41" s="333">
        <v>1</v>
      </c>
      <c r="D41" s="334">
        <v>98613</v>
      </c>
      <c r="E41" s="335"/>
      <c r="F41" s="333"/>
      <c r="G41" s="334"/>
      <c r="H41" s="335"/>
      <c r="I41" s="336"/>
      <c r="J41" s="334"/>
      <c r="K41" s="326"/>
      <c r="L41" s="326"/>
      <c r="M41" s="326"/>
      <c r="N41" s="326"/>
      <c r="O41" s="364"/>
      <c r="P41" s="364"/>
    </row>
    <row r="42" spans="1:16" x14ac:dyDescent="0.25">
      <c r="A42" s="331">
        <v>43134</v>
      </c>
      <c r="B42" s="332">
        <v>180153021</v>
      </c>
      <c r="C42" s="333">
        <v>11</v>
      </c>
      <c r="D42" s="334">
        <v>1009225</v>
      </c>
      <c r="E42" s="335"/>
      <c r="F42" s="333"/>
      <c r="G42" s="334"/>
      <c r="H42" s="335"/>
      <c r="I42" s="336"/>
      <c r="J42" s="334"/>
      <c r="K42" s="326"/>
      <c r="L42" s="326"/>
      <c r="M42" s="326"/>
      <c r="N42" s="326"/>
      <c r="O42" s="364"/>
      <c r="P42" s="364"/>
    </row>
    <row r="43" spans="1:16" x14ac:dyDescent="0.25">
      <c r="A43" s="331">
        <v>43134</v>
      </c>
      <c r="B43" s="332">
        <v>180153038</v>
      </c>
      <c r="C43" s="333">
        <v>1</v>
      </c>
      <c r="D43" s="334">
        <v>105963</v>
      </c>
      <c r="E43" s="335"/>
      <c r="F43" s="333"/>
      <c r="G43" s="334"/>
      <c r="H43" s="335"/>
      <c r="I43" s="336">
        <v>1101276</v>
      </c>
      <c r="J43" s="334" t="s">
        <v>17</v>
      </c>
      <c r="K43" s="326"/>
      <c r="L43" s="326"/>
      <c r="M43" s="326"/>
      <c r="N43" s="326"/>
      <c r="O43" s="364"/>
      <c r="P43" s="364"/>
    </row>
    <row r="44" spans="1:16" x14ac:dyDescent="0.25">
      <c r="A44" s="331">
        <v>43136</v>
      </c>
      <c r="B44" s="332">
        <v>180153129</v>
      </c>
      <c r="C44" s="333">
        <v>11</v>
      </c>
      <c r="D44" s="334">
        <v>1022613</v>
      </c>
      <c r="E44" s="335">
        <v>180040200</v>
      </c>
      <c r="F44" s="333">
        <v>4</v>
      </c>
      <c r="G44" s="334">
        <v>374150</v>
      </c>
      <c r="H44" s="335"/>
      <c r="I44" s="336"/>
      <c r="J44" s="334"/>
      <c r="K44" s="326"/>
      <c r="L44" s="326"/>
      <c r="M44" s="326"/>
      <c r="N44" s="326"/>
      <c r="O44" s="364"/>
      <c r="P44" s="364"/>
    </row>
    <row r="45" spans="1:16" x14ac:dyDescent="0.25">
      <c r="A45" s="331">
        <v>43136</v>
      </c>
      <c r="B45" s="332">
        <v>180153147</v>
      </c>
      <c r="C45" s="333">
        <v>23</v>
      </c>
      <c r="D45" s="334">
        <v>2483600</v>
      </c>
      <c r="E45" s="335"/>
      <c r="F45" s="333"/>
      <c r="G45" s="334"/>
      <c r="H45" s="335"/>
      <c r="I45" s="336"/>
      <c r="J45" s="334"/>
      <c r="K45" s="326"/>
      <c r="L45" s="326"/>
      <c r="M45" s="326"/>
      <c r="N45" s="326"/>
      <c r="O45" s="364"/>
      <c r="P45" s="364"/>
    </row>
    <row r="46" spans="1:16" x14ac:dyDescent="0.25">
      <c r="A46" s="331">
        <v>43136</v>
      </c>
      <c r="B46" s="332">
        <v>180153164</v>
      </c>
      <c r="C46" s="333">
        <v>2</v>
      </c>
      <c r="D46" s="334">
        <v>202738</v>
      </c>
      <c r="E46" s="335"/>
      <c r="F46" s="333"/>
      <c r="G46" s="334"/>
      <c r="H46" s="335"/>
      <c r="I46" s="336"/>
      <c r="J46" s="334"/>
      <c r="K46" s="326"/>
      <c r="L46" s="326"/>
      <c r="M46" s="326"/>
      <c r="N46" s="326"/>
      <c r="O46" s="364"/>
      <c r="P46" s="364"/>
    </row>
    <row r="47" spans="1:16" x14ac:dyDescent="0.25">
      <c r="A47" s="331">
        <v>43136</v>
      </c>
      <c r="B47" s="332">
        <v>180153193</v>
      </c>
      <c r="C47" s="333">
        <v>2</v>
      </c>
      <c r="D47" s="334">
        <v>194163</v>
      </c>
      <c r="E47" s="335"/>
      <c r="F47" s="333"/>
      <c r="G47" s="334"/>
      <c r="H47" s="335"/>
      <c r="I47" s="336"/>
      <c r="J47" s="334"/>
      <c r="K47" s="326"/>
      <c r="L47" s="326"/>
      <c r="M47" s="326"/>
      <c r="N47" s="326"/>
      <c r="O47" s="364"/>
      <c r="P47" s="364"/>
    </row>
    <row r="48" spans="1:16" x14ac:dyDescent="0.25">
      <c r="A48" s="331">
        <v>43136</v>
      </c>
      <c r="B48" s="332">
        <v>180153194</v>
      </c>
      <c r="C48" s="333">
        <v>2</v>
      </c>
      <c r="D48" s="334">
        <v>259963</v>
      </c>
      <c r="E48" s="335"/>
      <c r="F48" s="333"/>
      <c r="G48" s="334"/>
      <c r="H48" s="335"/>
      <c r="I48" s="336">
        <v>3788927</v>
      </c>
      <c r="J48" s="334" t="s">
        <v>17</v>
      </c>
      <c r="K48" s="326"/>
      <c r="L48" s="326"/>
      <c r="M48" s="326"/>
      <c r="N48" s="326"/>
      <c r="O48" s="364"/>
      <c r="P48" s="364"/>
    </row>
    <row r="49" spans="1:16" x14ac:dyDescent="0.25">
      <c r="A49" s="331">
        <v>43137</v>
      </c>
      <c r="B49" s="332">
        <v>180153219</v>
      </c>
      <c r="C49" s="333">
        <v>7</v>
      </c>
      <c r="D49" s="334">
        <v>407750</v>
      </c>
      <c r="E49" s="335">
        <v>180040217</v>
      </c>
      <c r="F49" s="333">
        <v>3</v>
      </c>
      <c r="G49" s="334">
        <v>406525</v>
      </c>
      <c r="H49" s="335"/>
      <c r="I49" s="336"/>
      <c r="J49" s="334"/>
      <c r="K49" s="326"/>
      <c r="L49" s="326"/>
      <c r="M49" s="326"/>
      <c r="N49" s="326"/>
      <c r="O49" s="364"/>
      <c r="P49" s="364"/>
    </row>
    <row r="50" spans="1:16" x14ac:dyDescent="0.25">
      <c r="A50" s="331">
        <v>43137</v>
      </c>
      <c r="B50" s="332">
        <v>180153246</v>
      </c>
      <c r="C50" s="333">
        <v>12</v>
      </c>
      <c r="D50" s="334">
        <v>1030838</v>
      </c>
      <c r="E50" s="335"/>
      <c r="F50" s="333"/>
      <c r="G50" s="334"/>
      <c r="H50" s="335"/>
      <c r="I50" s="336"/>
      <c r="J50" s="334"/>
      <c r="K50" s="326"/>
      <c r="L50" s="326"/>
      <c r="M50" s="326"/>
      <c r="N50" s="326"/>
      <c r="O50" s="364"/>
      <c r="P50" s="364"/>
    </row>
    <row r="51" spans="1:16" x14ac:dyDescent="0.25">
      <c r="A51" s="331">
        <v>43137</v>
      </c>
      <c r="B51" s="332">
        <v>180153253</v>
      </c>
      <c r="C51" s="333">
        <v>3</v>
      </c>
      <c r="D51" s="334">
        <v>259613</v>
      </c>
      <c r="E51" s="335"/>
      <c r="F51" s="333"/>
      <c r="G51" s="334"/>
      <c r="H51" s="335"/>
      <c r="I51" s="336"/>
      <c r="J51" s="334"/>
      <c r="K51" s="326"/>
      <c r="L51" s="326"/>
      <c r="M51" s="326"/>
      <c r="N51" s="326"/>
      <c r="O51" s="364"/>
      <c r="P51" s="364"/>
    </row>
    <row r="52" spans="1:16" x14ac:dyDescent="0.25">
      <c r="A52" s="331">
        <v>43137</v>
      </c>
      <c r="B52" s="332">
        <v>180153287</v>
      </c>
      <c r="C52" s="333">
        <v>1</v>
      </c>
      <c r="D52" s="334">
        <v>44275</v>
      </c>
      <c r="E52" s="335"/>
      <c r="F52" s="333"/>
      <c r="G52" s="334"/>
      <c r="H52" s="335"/>
      <c r="I52" s="336"/>
      <c r="J52" s="334"/>
      <c r="K52" s="326"/>
      <c r="L52" s="326"/>
      <c r="M52" s="326"/>
      <c r="N52" s="326"/>
      <c r="O52" s="364"/>
      <c r="P52" s="364"/>
    </row>
    <row r="53" spans="1:16" x14ac:dyDescent="0.25">
      <c r="A53" s="331">
        <v>43137</v>
      </c>
      <c r="B53" s="332">
        <v>180153289</v>
      </c>
      <c r="C53" s="333">
        <v>4</v>
      </c>
      <c r="D53" s="334">
        <v>262500</v>
      </c>
      <c r="E53" s="335"/>
      <c r="F53" s="333"/>
      <c r="G53" s="334"/>
      <c r="H53" s="335"/>
      <c r="I53" s="336">
        <v>1598451</v>
      </c>
      <c r="J53" s="334" t="s">
        <v>17</v>
      </c>
      <c r="K53" s="326"/>
      <c r="L53" s="326"/>
      <c r="M53" s="326"/>
      <c r="N53" s="326"/>
      <c r="O53" s="364"/>
      <c r="P53" s="364"/>
    </row>
    <row r="54" spans="1:16" x14ac:dyDescent="0.25">
      <c r="A54" s="331">
        <v>43138</v>
      </c>
      <c r="B54" s="332">
        <v>180153311</v>
      </c>
      <c r="C54" s="333">
        <v>6</v>
      </c>
      <c r="D54" s="334">
        <v>424988</v>
      </c>
      <c r="E54" s="335">
        <v>180040231</v>
      </c>
      <c r="F54" s="333">
        <v>3</v>
      </c>
      <c r="G54" s="334">
        <v>222600</v>
      </c>
      <c r="H54" s="335"/>
      <c r="I54" s="336"/>
      <c r="J54" s="334"/>
      <c r="K54" s="326"/>
      <c r="L54" s="326"/>
      <c r="M54" s="326"/>
      <c r="N54" s="326"/>
      <c r="O54" s="364"/>
      <c r="P54" s="364"/>
    </row>
    <row r="55" spans="1:16" x14ac:dyDescent="0.25">
      <c r="A55" s="331">
        <v>43138</v>
      </c>
      <c r="B55" s="332">
        <v>180153343</v>
      </c>
      <c r="C55" s="333">
        <v>8</v>
      </c>
      <c r="D55" s="334">
        <v>803775</v>
      </c>
      <c r="E55" s="335"/>
      <c r="F55" s="333"/>
      <c r="G55" s="334"/>
      <c r="H55" s="335"/>
      <c r="I55" s="336"/>
      <c r="J55" s="334"/>
      <c r="K55" s="326"/>
      <c r="L55" s="326"/>
      <c r="M55" s="326"/>
      <c r="N55" s="326"/>
      <c r="O55" s="364"/>
      <c r="P55" s="364"/>
    </row>
    <row r="56" spans="1:16" x14ac:dyDescent="0.25">
      <c r="A56" s="331">
        <v>43138</v>
      </c>
      <c r="B56" s="332">
        <v>180153372</v>
      </c>
      <c r="C56" s="333">
        <v>1</v>
      </c>
      <c r="D56" s="334">
        <v>91963</v>
      </c>
      <c r="E56" s="335"/>
      <c r="F56" s="333"/>
      <c r="G56" s="334"/>
      <c r="H56" s="335"/>
      <c r="I56" s="336">
        <v>1098126</v>
      </c>
      <c r="J56" s="334" t="s">
        <v>17</v>
      </c>
      <c r="K56" s="326"/>
      <c r="L56" s="326"/>
      <c r="M56" s="326"/>
      <c r="N56" s="326"/>
      <c r="O56" s="364"/>
      <c r="P56" s="364"/>
    </row>
    <row r="57" spans="1:16" x14ac:dyDescent="0.25">
      <c r="A57" s="331">
        <v>43139</v>
      </c>
      <c r="B57" s="332">
        <v>180153394</v>
      </c>
      <c r="C57" s="333">
        <v>6</v>
      </c>
      <c r="D57" s="334">
        <v>429888</v>
      </c>
      <c r="E57" s="335">
        <v>180040249</v>
      </c>
      <c r="F57" s="333">
        <v>3</v>
      </c>
      <c r="G57" s="334">
        <v>319375</v>
      </c>
      <c r="H57" s="335"/>
      <c r="I57" s="336"/>
      <c r="J57" s="334"/>
      <c r="K57" s="326"/>
      <c r="L57" s="326"/>
      <c r="M57" s="326"/>
      <c r="N57" s="326"/>
      <c r="O57" s="364"/>
      <c r="P57" s="364"/>
    </row>
    <row r="58" spans="1:16" x14ac:dyDescent="0.25">
      <c r="A58" s="331">
        <v>43139</v>
      </c>
      <c r="B58" s="332">
        <v>180153417</v>
      </c>
      <c r="C58" s="333">
        <v>9</v>
      </c>
      <c r="D58" s="334">
        <v>892938</v>
      </c>
      <c r="E58" s="335"/>
      <c r="F58" s="333"/>
      <c r="G58" s="334"/>
      <c r="H58" s="335"/>
      <c r="I58" s="336"/>
      <c r="J58" s="334"/>
      <c r="K58" s="326"/>
      <c r="L58" s="326"/>
      <c r="M58" s="326"/>
      <c r="N58" s="326"/>
      <c r="O58" s="364"/>
      <c r="P58" s="364"/>
    </row>
    <row r="59" spans="1:16" x14ac:dyDescent="0.25">
      <c r="A59" s="331">
        <v>43139</v>
      </c>
      <c r="B59" s="332">
        <v>180153425</v>
      </c>
      <c r="C59" s="333">
        <v>3</v>
      </c>
      <c r="D59" s="334">
        <v>220763</v>
      </c>
      <c r="E59" s="335"/>
      <c r="F59" s="333"/>
      <c r="G59" s="334"/>
      <c r="H59" s="335"/>
      <c r="I59" s="336"/>
      <c r="J59" s="334"/>
      <c r="K59" s="326"/>
      <c r="L59" s="326"/>
      <c r="M59" s="326"/>
      <c r="N59" s="326"/>
      <c r="O59" s="364"/>
      <c r="P59" s="364"/>
    </row>
    <row r="60" spans="1:16" x14ac:dyDescent="0.25">
      <c r="A60" s="331">
        <v>43139</v>
      </c>
      <c r="B60" s="332">
        <v>180153454</v>
      </c>
      <c r="C60" s="333">
        <v>3</v>
      </c>
      <c r="D60" s="334">
        <v>265738</v>
      </c>
      <c r="E60" s="335"/>
      <c r="F60" s="333"/>
      <c r="G60" s="334"/>
      <c r="H60" s="335"/>
      <c r="I60" s="336"/>
      <c r="J60" s="334"/>
      <c r="K60" s="326"/>
      <c r="L60" s="326"/>
      <c r="M60" s="326"/>
      <c r="N60" s="326"/>
      <c r="O60" s="364"/>
      <c r="P60" s="364"/>
    </row>
    <row r="61" spans="1:16" x14ac:dyDescent="0.25">
      <c r="A61" s="331">
        <v>43139</v>
      </c>
      <c r="B61" s="332">
        <v>180153459</v>
      </c>
      <c r="C61" s="333">
        <v>2</v>
      </c>
      <c r="D61" s="334">
        <v>128713</v>
      </c>
      <c r="E61" s="335"/>
      <c r="F61" s="333"/>
      <c r="G61" s="334"/>
      <c r="H61" s="335"/>
      <c r="I61" s="336">
        <v>1618665</v>
      </c>
      <c r="J61" s="334" t="s">
        <v>17</v>
      </c>
      <c r="K61" s="326"/>
      <c r="L61" s="326"/>
      <c r="M61" s="326"/>
      <c r="N61" s="326"/>
      <c r="O61" s="364"/>
      <c r="P61" s="364"/>
    </row>
    <row r="62" spans="1:16" x14ac:dyDescent="0.25">
      <c r="A62" s="331">
        <v>43140</v>
      </c>
      <c r="B62" s="332">
        <v>180153492</v>
      </c>
      <c r="C62" s="333">
        <v>8</v>
      </c>
      <c r="D62" s="334">
        <v>720913</v>
      </c>
      <c r="E62" s="335">
        <v>180040269</v>
      </c>
      <c r="F62" s="333">
        <v>3</v>
      </c>
      <c r="G62" s="334">
        <v>334513</v>
      </c>
      <c r="H62" s="335"/>
      <c r="I62" s="336"/>
      <c r="J62" s="334"/>
      <c r="K62" s="326"/>
      <c r="L62" s="326"/>
      <c r="M62" s="326"/>
      <c r="N62" s="326"/>
      <c r="O62" s="364"/>
      <c r="P62" s="364"/>
    </row>
    <row r="63" spans="1:16" x14ac:dyDescent="0.25">
      <c r="A63" s="331">
        <v>43140</v>
      </c>
      <c r="B63" s="332">
        <v>180153506</v>
      </c>
      <c r="C63" s="333">
        <v>2</v>
      </c>
      <c r="D63" s="334">
        <v>92138</v>
      </c>
      <c r="E63" s="335"/>
      <c r="F63" s="333"/>
      <c r="G63" s="334"/>
      <c r="H63" s="335"/>
      <c r="I63" s="336"/>
      <c r="J63" s="334"/>
      <c r="K63" s="326"/>
      <c r="L63" s="326"/>
      <c r="M63" s="326"/>
      <c r="N63" s="326"/>
      <c r="O63" s="364"/>
      <c r="P63" s="364"/>
    </row>
    <row r="64" spans="1:16" x14ac:dyDescent="0.25">
      <c r="A64" s="331">
        <v>43140</v>
      </c>
      <c r="B64" s="332">
        <v>180153508</v>
      </c>
      <c r="C64" s="333">
        <v>4</v>
      </c>
      <c r="D64" s="334">
        <v>364438</v>
      </c>
      <c r="E64" s="335"/>
      <c r="F64" s="333"/>
      <c r="G64" s="334"/>
      <c r="H64" s="335"/>
      <c r="I64" s="336"/>
      <c r="J64" s="334"/>
      <c r="K64" s="326"/>
      <c r="L64" s="326"/>
      <c r="M64" s="326"/>
      <c r="N64" s="326"/>
      <c r="O64" s="364"/>
      <c r="P64" s="364"/>
    </row>
    <row r="65" spans="1:16" x14ac:dyDescent="0.25">
      <c r="A65" s="331">
        <v>43140</v>
      </c>
      <c r="B65" s="332">
        <v>180153540</v>
      </c>
      <c r="C65" s="333">
        <v>1</v>
      </c>
      <c r="D65" s="334">
        <v>108063</v>
      </c>
      <c r="E65" s="335"/>
      <c r="F65" s="333"/>
      <c r="G65" s="334"/>
      <c r="H65" s="335"/>
      <c r="I65" s="336"/>
      <c r="J65" s="334"/>
      <c r="K65" s="326"/>
      <c r="L65" s="326"/>
      <c r="M65" s="326"/>
      <c r="N65" s="326"/>
      <c r="O65" s="364"/>
      <c r="P65" s="364"/>
    </row>
    <row r="66" spans="1:16" x14ac:dyDescent="0.25">
      <c r="A66" s="331">
        <v>43140</v>
      </c>
      <c r="B66" s="332">
        <v>180153545</v>
      </c>
      <c r="C66" s="333">
        <v>4</v>
      </c>
      <c r="D66" s="334">
        <v>379050</v>
      </c>
      <c r="E66" s="335"/>
      <c r="F66" s="333"/>
      <c r="G66" s="334"/>
      <c r="H66" s="335"/>
      <c r="I66" s="336">
        <v>1330089</v>
      </c>
      <c r="J66" s="334" t="s">
        <v>17</v>
      </c>
      <c r="K66" s="326"/>
      <c r="L66" s="326"/>
      <c r="M66" s="326"/>
      <c r="N66" s="326"/>
      <c r="O66" s="364"/>
      <c r="P66" s="364"/>
    </row>
    <row r="67" spans="1:16" x14ac:dyDescent="0.25">
      <c r="A67" s="331">
        <v>43141</v>
      </c>
      <c r="B67" s="332">
        <v>180153595</v>
      </c>
      <c r="C67" s="333">
        <v>7</v>
      </c>
      <c r="D67" s="334">
        <v>645050</v>
      </c>
      <c r="E67" s="335">
        <v>180040294</v>
      </c>
      <c r="F67" s="333">
        <v>3</v>
      </c>
      <c r="G67" s="334">
        <v>317800</v>
      </c>
      <c r="H67" s="335"/>
      <c r="I67" s="336"/>
      <c r="J67" s="334"/>
      <c r="K67" s="326"/>
      <c r="L67" s="326"/>
      <c r="M67" s="326"/>
      <c r="N67" s="326"/>
      <c r="O67" s="364"/>
      <c r="P67" s="364"/>
    </row>
    <row r="68" spans="1:16" x14ac:dyDescent="0.25">
      <c r="A68" s="331">
        <v>43141</v>
      </c>
      <c r="B68" s="332">
        <v>180153641</v>
      </c>
      <c r="C68" s="333">
        <v>2</v>
      </c>
      <c r="D68" s="334">
        <v>125300</v>
      </c>
      <c r="E68" s="335"/>
      <c r="F68" s="333"/>
      <c r="G68" s="334"/>
      <c r="H68" s="335"/>
      <c r="I68" s="336"/>
      <c r="J68" s="334"/>
      <c r="K68" s="326"/>
      <c r="L68" s="326"/>
      <c r="M68" s="326"/>
      <c r="N68" s="326"/>
      <c r="O68" s="364"/>
      <c r="P68" s="364"/>
    </row>
    <row r="69" spans="1:16" x14ac:dyDescent="0.25">
      <c r="A69" s="331">
        <v>43141</v>
      </c>
      <c r="B69" s="332">
        <v>180153645</v>
      </c>
      <c r="C69" s="333">
        <v>7</v>
      </c>
      <c r="D69" s="334">
        <v>836938</v>
      </c>
      <c r="E69" s="335"/>
      <c r="F69" s="333"/>
      <c r="G69" s="334"/>
      <c r="H69" s="335"/>
      <c r="I69" s="336">
        <v>1289488</v>
      </c>
      <c r="J69" s="334" t="s">
        <v>17</v>
      </c>
      <c r="K69" s="326"/>
      <c r="L69" s="326"/>
      <c r="M69" s="326"/>
      <c r="N69" s="326"/>
      <c r="O69" s="364"/>
      <c r="P69" s="364"/>
    </row>
    <row r="70" spans="1:16" x14ac:dyDescent="0.25">
      <c r="A70" s="331">
        <v>43143</v>
      </c>
      <c r="B70" s="332">
        <v>180153754</v>
      </c>
      <c r="C70" s="333">
        <v>14</v>
      </c>
      <c r="D70" s="334">
        <v>1413038</v>
      </c>
      <c r="E70" s="335">
        <v>180040336</v>
      </c>
      <c r="F70" s="333">
        <v>5</v>
      </c>
      <c r="G70" s="334">
        <v>520013</v>
      </c>
      <c r="H70" s="335"/>
      <c r="I70" s="336"/>
      <c r="J70" s="334"/>
      <c r="K70" s="326"/>
      <c r="L70" s="326"/>
      <c r="M70" s="326"/>
      <c r="N70" s="326"/>
      <c r="O70" s="364"/>
      <c r="P70" s="364"/>
    </row>
    <row r="71" spans="1:16" x14ac:dyDescent="0.25">
      <c r="A71" s="331">
        <v>43143</v>
      </c>
      <c r="B71" s="332">
        <v>180153772</v>
      </c>
      <c r="C71" s="333">
        <v>10</v>
      </c>
      <c r="D71" s="334">
        <v>993475</v>
      </c>
      <c r="E71" s="335"/>
      <c r="F71" s="333"/>
      <c r="G71" s="334"/>
      <c r="H71" s="335"/>
      <c r="I71" s="336"/>
      <c r="J71" s="334"/>
      <c r="K71" s="326"/>
      <c r="L71" s="326"/>
      <c r="M71" s="326"/>
      <c r="N71" s="326"/>
      <c r="O71" s="364"/>
      <c r="P71" s="364"/>
    </row>
    <row r="72" spans="1:16" x14ac:dyDescent="0.25">
      <c r="A72" s="331">
        <v>43143</v>
      </c>
      <c r="B72" s="332">
        <v>180153779</v>
      </c>
      <c r="C72" s="333">
        <v>9</v>
      </c>
      <c r="D72" s="334">
        <v>955588</v>
      </c>
      <c r="E72" s="335"/>
      <c r="F72" s="333"/>
      <c r="G72" s="334"/>
      <c r="H72" s="335"/>
      <c r="I72" s="336"/>
      <c r="J72" s="334"/>
      <c r="K72" s="326"/>
      <c r="L72" s="326"/>
      <c r="M72" s="326"/>
      <c r="N72" s="326"/>
      <c r="O72" s="364"/>
      <c r="P72" s="364"/>
    </row>
    <row r="73" spans="1:16" x14ac:dyDescent="0.25">
      <c r="A73" s="331">
        <v>43143</v>
      </c>
      <c r="B73" s="332">
        <v>180153805</v>
      </c>
      <c r="C73" s="333">
        <v>2</v>
      </c>
      <c r="D73" s="334">
        <v>268100</v>
      </c>
      <c r="E73" s="335"/>
      <c r="F73" s="333"/>
      <c r="G73" s="334"/>
      <c r="H73" s="335"/>
      <c r="I73" s="336"/>
      <c r="J73" s="334"/>
      <c r="K73" s="326"/>
      <c r="L73" s="326"/>
      <c r="M73" s="326"/>
      <c r="N73" s="326"/>
      <c r="O73" s="364"/>
      <c r="P73" s="364"/>
    </row>
    <row r="74" spans="1:16" x14ac:dyDescent="0.25">
      <c r="A74" s="331">
        <v>43143</v>
      </c>
      <c r="B74" s="332">
        <v>180153813</v>
      </c>
      <c r="C74" s="333">
        <v>3</v>
      </c>
      <c r="D74" s="334">
        <v>193813</v>
      </c>
      <c r="E74" s="335"/>
      <c r="F74" s="333"/>
      <c r="G74" s="334"/>
      <c r="H74" s="335"/>
      <c r="I74" s="336">
        <v>3304001</v>
      </c>
      <c r="J74" s="334" t="s">
        <v>17</v>
      </c>
      <c r="K74" s="326"/>
      <c r="L74" s="326"/>
      <c r="M74" s="326"/>
      <c r="N74" s="326"/>
      <c r="O74" s="364"/>
      <c r="P74" s="364"/>
    </row>
    <row r="75" spans="1:16" x14ac:dyDescent="0.25">
      <c r="A75" s="331">
        <v>43144</v>
      </c>
      <c r="B75" s="332">
        <v>180153846</v>
      </c>
      <c r="C75" s="333">
        <v>5</v>
      </c>
      <c r="D75" s="334">
        <v>409238</v>
      </c>
      <c r="E75" s="335">
        <v>180040360</v>
      </c>
      <c r="F75" s="333">
        <v>5</v>
      </c>
      <c r="G75" s="334">
        <v>501200</v>
      </c>
      <c r="H75" s="335"/>
      <c r="I75" s="336"/>
      <c r="J75" s="334"/>
      <c r="K75" s="326"/>
      <c r="L75" s="326"/>
      <c r="M75" s="326"/>
      <c r="N75" s="326"/>
      <c r="O75" s="364"/>
      <c r="P75" s="364"/>
    </row>
    <row r="76" spans="1:16" x14ac:dyDescent="0.25">
      <c r="A76" s="331">
        <v>43144</v>
      </c>
      <c r="B76" s="332">
        <v>180153877</v>
      </c>
      <c r="C76" s="333">
        <v>10</v>
      </c>
      <c r="D76" s="334">
        <v>791000</v>
      </c>
      <c r="E76" s="335"/>
      <c r="F76" s="333"/>
      <c r="G76" s="334"/>
      <c r="H76" s="335"/>
      <c r="I76" s="336"/>
      <c r="J76" s="334"/>
      <c r="K76" s="326"/>
      <c r="L76" s="326"/>
      <c r="M76" s="326"/>
      <c r="N76" s="326"/>
      <c r="O76" s="364"/>
      <c r="P76" s="364"/>
    </row>
    <row r="77" spans="1:16" x14ac:dyDescent="0.25">
      <c r="A77" s="331">
        <v>43144</v>
      </c>
      <c r="B77" s="332">
        <v>180153882</v>
      </c>
      <c r="C77" s="333">
        <v>4</v>
      </c>
      <c r="D77" s="334">
        <v>394188</v>
      </c>
      <c r="E77" s="335"/>
      <c r="F77" s="333"/>
      <c r="G77" s="334"/>
      <c r="H77" s="335"/>
      <c r="I77" s="336"/>
      <c r="J77" s="334"/>
      <c r="K77" s="326"/>
      <c r="L77" s="326"/>
      <c r="M77" s="326"/>
      <c r="N77" s="326"/>
      <c r="O77" s="364"/>
      <c r="P77" s="364"/>
    </row>
    <row r="78" spans="1:16" x14ac:dyDescent="0.25">
      <c r="A78" s="331">
        <v>43144</v>
      </c>
      <c r="B78" s="332">
        <v>180153918</v>
      </c>
      <c r="C78" s="333">
        <v>3</v>
      </c>
      <c r="D78" s="334">
        <v>368900</v>
      </c>
      <c r="E78" s="335"/>
      <c r="F78" s="333"/>
      <c r="G78" s="334"/>
      <c r="H78" s="335"/>
      <c r="I78" s="336"/>
      <c r="J78" s="334"/>
      <c r="K78" s="326"/>
      <c r="L78" s="326"/>
      <c r="M78" s="326"/>
      <c r="N78" s="326"/>
      <c r="O78" s="364"/>
      <c r="P78" s="364"/>
    </row>
    <row r="79" spans="1:16" x14ac:dyDescent="0.25">
      <c r="A79" s="331">
        <v>43144</v>
      </c>
      <c r="B79" s="332">
        <v>180153923</v>
      </c>
      <c r="C79" s="333">
        <v>6</v>
      </c>
      <c r="D79" s="334">
        <v>577588</v>
      </c>
      <c r="E79" s="335"/>
      <c r="F79" s="333"/>
      <c r="G79" s="334"/>
      <c r="H79" s="335"/>
      <c r="I79" s="336">
        <v>2039714</v>
      </c>
      <c r="J79" s="334" t="s">
        <v>17</v>
      </c>
      <c r="K79" s="326"/>
      <c r="L79" s="326"/>
      <c r="M79" s="326"/>
      <c r="N79" s="326"/>
      <c r="O79" s="364"/>
      <c r="P79" s="364"/>
    </row>
    <row r="80" spans="1:16" x14ac:dyDescent="0.25">
      <c r="A80" s="331">
        <v>43145</v>
      </c>
      <c r="B80" s="332">
        <v>180153949</v>
      </c>
      <c r="C80" s="333">
        <v>3</v>
      </c>
      <c r="D80" s="334">
        <v>313950</v>
      </c>
      <c r="E80" s="335">
        <v>180040390</v>
      </c>
      <c r="F80" s="333">
        <v>4</v>
      </c>
      <c r="G80" s="334">
        <v>358488</v>
      </c>
      <c r="H80" s="335"/>
      <c r="I80" s="336"/>
      <c r="J80" s="334"/>
      <c r="K80" s="326"/>
      <c r="L80" s="326"/>
      <c r="M80" s="326"/>
      <c r="N80" s="326"/>
      <c r="O80" s="364"/>
      <c r="P80" s="364"/>
    </row>
    <row r="81" spans="1:16" x14ac:dyDescent="0.25">
      <c r="A81" s="331">
        <v>43145</v>
      </c>
      <c r="B81" s="332">
        <v>180153966</v>
      </c>
      <c r="C81" s="333">
        <v>9</v>
      </c>
      <c r="D81" s="334">
        <v>893200</v>
      </c>
      <c r="E81" s="335"/>
      <c r="F81" s="333"/>
      <c r="G81" s="334"/>
      <c r="H81" s="335"/>
      <c r="I81" s="336"/>
      <c r="J81" s="334"/>
      <c r="K81" s="326"/>
      <c r="L81" s="326"/>
      <c r="M81" s="326"/>
      <c r="N81" s="326"/>
      <c r="O81" s="364"/>
      <c r="P81" s="364"/>
    </row>
    <row r="82" spans="1:16" x14ac:dyDescent="0.25">
      <c r="A82" s="331">
        <v>43145</v>
      </c>
      <c r="B82" s="332">
        <v>180153984</v>
      </c>
      <c r="C82" s="333">
        <v>3</v>
      </c>
      <c r="D82" s="334">
        <v>289625</v>
      </c>
      <c r="E82" s="335"/>
      <c r="F82" s="333"/>
      <c r="G82" s="334"/>
      <c r="H82" s="335"/>
      <c r="I82" s="336"/>
      <c r="J82" s="334"/>
      <c r="K82" s="326"/>
      <c r="L82" s="326"/>
      <c r="M82" s="326"/>
      <c r="N82" s="326"/>
      <c r="O82" s="364"/>
      <c r="P82" s="364"/>
    </row>
    <row r="83" spans="1:16" x14ac:dyDescent="0.25">
      <c r="A83" s="331">
        <v>43145</v>
      </c>
      <c r="B83" s="332">
        <v>180154020</v>
      </c>
      <c r="C83" s="333">
        <v>1</v>
      </c>
      <c r="D83" s="334">
        <v>83563</v>
      </c>
      <c r="E83" s="335"/>
      <c r="F83" s="333"/>
      <c r="G83" s="334"/>
      <c r="H83" s="335"/>
      <c r="I83" s="336"/>
      <c r="J83" s="334"/>
      <c r="K83" s="326"/>
      <c r="L83" s="326"/>
      <c r="M83" s="326"/>
      <c r="N83" s="326"/>
      <c r="O83" s="364"/>
      <c r="P83" s="364"/>
    </row>
    <row r="84" spans="1:16" x14ac:dyDescent="0.25">
      <c r="A84" s="331">
        <v>43145</v>
      </c>
      <c r="B84" s="332">
        <v>180154024</v>
      </c>
      <c r="C84" s="333">
        <v>12</v>
      </c>
      <c r="D84" s="334">
        <v>1288438</v>
      </c>
      <c r="E84" s="335"/>
      <c r="F84" s="333"/>
      <c r="G84" s="334"/>
      <c r="H84" s="335"/>
      <c r="I84" s="336"/>
      <c r="J84" s="334"/>
      <c r="K84" s="326"/>
      <c r="L84" s="326"/>
      <c r="M84" s="326"/>
      <c r="N84" s="326"/>
      <c r="O84" s="364"/>
      <c r="P84" s="364"/>
    </row>
    <row r="85" spans="1:16" x14ac:dyDescent="0.25">
      <c r="A85" s="331">
        <v>43145</v>
      </c>
      <c r="B85" s="332">
        <v>180154034</v>
      </c>
      <c r="C85" s="333">
        <v>1</v>
      </c>
      <c r="D85" s="334">
        <v>90563</v>
      </c>
      <c r="E85" s="335"/>
      <c r="F85" s="333"/>
      <c r="G85" s="334"/>
      <c r="H85" s="335"/>
      <c r="I85" s="336">
        <v>2600851</v>
      </c>
      <c r="J85" s="334" t="s">
        <v>17</v>
      </c>
      <c r="K85" s="326"/>
      <c r="L85" s="326"/>
      <c r="M85" s="326"/>
      <c r="N85" s="326"/>
      <c r="O85" s="364"/>
      <c r="P85" s="364"/>
    </row>
    <row r="86" spans="1:16" x14ac:dyDescent="0.25">
      <c r="A86" s="331">
        <v>43146</v>
      </c>
      <c r="B86" s="332">
        <v>180154054</v>
      </c>
      <c r="C86" s="333">
        <v>6</v>
      </c>
      <c r="D86" s="334">
        <v>626063</v>
      </c>
      <c r="E86" s="335">
        <v>180040410</v>
      </c>
      <c r="F86" s="333">
        <v>3</v>
      </c>
      <c r="G86" s="334">
        <v>420088</v>
      </c>
      <c r="H86" s="335"/>
      <c r="I86" s="336"/>
      <c r="J86" s="334"/>
      <c r="K86" s="326"/>
      <c r="L86" s="326"/>
      <c r="M86" s="326"/>
      <c r="N86" s="326"/>
      <c r="O86" s="364"/>
      <c r="P86" s="364"/>
    </row>
    <row r="87" spans="1:16" x14ac:dyDescent="0.25">
      <c r="A87" s="331">
        <v>43146</v>
      </c>
      <c r="B87" s="332">
        <v>180154069</v>
      </c>
      <c r="C87" s="333">
        <v>5</v>
      </c>
      <c r="D87" s="334">
        <v>485800</v>
      </c>
      <c r="E87" s="335"/>
      <c r="F87" s="333"/>
      <c r="G87" s="334"/>
      <c r="H87" s="335"/>
      <c r="I87" s="336"/>
      <c r="J87" s="334"/>
      <c r="K87" s="326"/>
      <c r="L87" s="326"/>
      <c r="M87" s="326"/>
      <c r="N87" s="326"/>
      <c r="O87" s="364"/>
      <c r="P87" s="364"/>
    </row>
    <row r="88" spans="1:16" x14ac:dyDescent="0.25">
      <c r="A88" s="331">
        <v>43146</v>
      </c>
      <c r="B88" s="332">
        <v>180154073</v>
      </c>
      <c r="C88" s="333">
        <v>7</v>
      </c>
      <c r="D88" s="334">
        <v>681100</v>
      </c>
      <c r="E88" s="335"/>
      <c r="F88" s="333"/>
      <c r="G88" s="334"/>
      <c r="H88" s="335"/>
      <c r="I88" s="336"/>
      <c r="J88" s="334"/>
      <c r="K88" s="326"/>
      <c r="L88" s="326"/>
      <c r="M88" s="326"/>
      <c r="N88" s="326"/>
      <c r="O88" s="364"/>
      <c r="P88" s="364"/>
    </row>
    <row r="89" spans="1:16" x14ac:dyDescent="0.25">
      <c r="A89" s="331">
        <v>43146</v>
      </c>
      <c r="B89" s="332">
        <v>180154097</v>
      </c>
      <c r="C89" s="333">
        <v>5</v>
      </c>
      <c r="D89" s="334">
        <v>651350</v>
      </c>
      <c r="E89" s="335"/>
      <c r="F89" s="333"/>
      <c r="G89" s="334"/>
      <c r="H89" s="335"/>
      <c r="I89" s="336"/>
      <c r="J89" s="334"/>
      <c r="K89" s="326"/>
      <c r="L89" s="326"/>
      <c r="M89" s="326"/>
      <c r="N89" s="326"/>
      <c r="O89" s="364"/>
      <c r="P89" s="364"/>
    </row>
    <row r="90" spans="1:16" x14ac:dyDescent="0.25">
      <c r="A90" s="331">
        <v>43146</v>
      </c>
      <c r="B90" s="332">
        <v>180154110</v>
      </c>
      <c r="C90" s="333">
        <v>1</v>
      </c>
      <c r="D90" s="334">
        <v>145775</v>
      </c>
      <c r="E90" s="335"/>
      <c r="F90" s="333"/>
      <c r="G90" s="334"/>
      <c r="H90" s="335"/>
      <c r="I90" s="336">
        <v>2170000</v>
      </c>
      <c r="J90" s="334" t="s">
        <v>17</v>
      </c>
      <c r="K90" s="326"/>
      <c r="L90" s="326"/>
      <c r="M90" s="326"/>
      <c r="N90" s="326"/>
      <c r="O90" s="364"/>
      <c r="P90" s="364"/>
    </row>
    <row r="91" spans="1:16" x14ac:dyDescent="0.25">
      <c r="A91" s="331">
        <v>43147</v>
      </c>
      <c r="B91" s="332">
        <v>180154140</v>
      </c>
      <c r="C91" s="333">
        <v>3</v>
      </c>
      <c r="D91" s="334">
        <v>203088</v>
      </c>
      <c r="E91" s="335">
        <v>180040423</v>
      </c>
      <c r="F91" s="333">
        <v>5</v>
      </c>
      <c r="G91" s="334">
        <v>622650</v>
      </c>
      <c r="H91" s="335"/>
      <c r="I91" s="336"/>
      <c r="J91" s="334"/>
      <c r="K91" s="326"/>
      <c r="L91" s="326"/>
      <c r="M91" s="326"/>
      <c r="N91" s="326"/>
      <c r="O91" s="364"/>
      <c r="P91" s="364"/>
    </row>
    <row r="92" spans="1:16" x14ac:dyDescent="0.25">
      <c r="A92" s="331">
        <v>43147</v>
      </c>
      <c r="B92" s="332">
        <v>180154164</v>
      </c>
      <c r="C92" s="333">
        <v>13</v>
      </c>
      <c r="D92" s="334">
        <v>1284238</v>
      </c>
      <c r="E92" s="335"/>
      <c r="F92" s="333"/>
      <c r="G92" s="334"/>
      <c r="H92" s="335"/>
      <c r="I92" s="336"/>
      <c r="J92" s="334"/>
      <c r="K92" s="326"/>
      <c r="L92" s="326"/>
      <c r="M92" s="326"/>
      <c r="N92" s="326"/>
      <c r="O92" s="364"/>
      <c r="P92" s="364"/>
    </row>
    <row r="93" spans="1:16" x14ac:dyDescent="0.25">
      <c r="A93" s="331">
        <v>43147</v>
      </c>
      <c r="B93" s="332">
        <v>180154172</v>
      </c>
      <c r="C93" s="333">
        <v>2</v>
      </c>
      <c r="D93" s="334">
        <v>141225</v>
      </c>
      <c r="E93" s="335"/>
      <c r="F93" s="333"/>
      <c r="G93" s="334"/>
      <c r="H93" s="335"/>
      <c r="I93" s="336">
        <v>1005901</v>
      </c>
      <c r="J93" s="334" t="s">
        <v>17</v>
      </c>
      <c r="K93" s="326"/>
      <c r="L93" s="326"/>
      <c r="M93" s="326"/>
      <c r="N93" s="326"/>
      <c r="O93" s="364"/>
      <c r="P93" s="364"/>
    </row>
    <row r="94" spans="1:16" x14ac:dyDescent="0.25">
      <c r="A94" s="331">
        <v>43148</v>
      </c>
      <c r="B94" s="332">
        <v>180154237</v>
      </c>
      <c r="C94" s="333">
        <v>3</v>
      </c>
      <c r="D94" s="334">
        <v>264775</v>
      </c>
      <c r="E94" s="335">
        <v>180040445</v>
      </c>
      <c r="F94" s="333">
        <v>11</v>
      </c>
      <c r="G94" s="334">
        <v>1131025</v>
      </c>
      <c r="H94" s="335"/>
      <c r="I94" s="336"/>
      <c r="J94" s="334"/>
      <c r="K94" s="326"/>
      <c r="L94" s="326"/>
      <c r="M94" s="326"/>
      <c r="N94" s="326"/>
      <c r="O94" s="364"/>
      <c r="P94" s="364"/>
    </row>
    <row r="95" spans="1:16" x14ac:dyDescent="0.25">
      <c r="A95" s="331">
        <v>43148</v>
      </c>
      <c r="B95" s="332">
        <v>180154256</v>
      </c>
      <c r="C95" s="333">
        <v>14</v>
      </c>
      <c r="D95" s="334">
        <v>1366225</v>
      </c>
      <c r="E95" s="335"/>
      <c r="F95" s="333"/>
      <c r="G95" s="334"/>
      <c r="H95" s="335"/>
      <c r="I95" s="336"/>
      <c r="J95" s="334"/>
      <c r="K95" s="326"/>
      <c r="L95" s="326"/>
      <c r="M95" s="326"/>
      <c r="N95" s="326"/>
      <c r="O95" s="364"/>
      <c r="P95" s="364"/>
    </row>
    <row r="96" spans="1:16" x14ac:dyDescent="0.25">
      <c r="A96" s="331">
        <v>43148</v>
      </c>
      <c r="B96" s="332">
        <v>180154274</v>
      </c>
      <c r="C96" s="333">
        <v>6</v>
      </c>
      <c r="D96" s="334">
        <v>586338</v>
      </c>
      <c r="E96" s="335"/>
      <c r="F96" s="333"/>
      <c r="G96" s="334"/>
      <c r="H96" s="335"/>
      <c r="I96" s="336"/>
      <c r="J96" s="334"/>
      <c r="K96" s="326"/>
      <c r="L96" s="326"/>
      <c r="M96" s="326"/>
      <c r="N96" s="326"/>
      <c r="O96" s="364"/>
      <c r="P96" s="364"/>
    </row>
    <row r="97" spans="1:16" x14ac:dyDescent="0.25">
      <c r="A97" s="331">
        <v>43148</v>
      </c>
      <c r="B97" s="332">
        <v>180154285</v>
      </c>
      <c r="C97" s="333">
        <v>2</v>
      </c>
      <c r="D97" s="334">
        <v>190663</v>
      </c>
      <c r="E97" s="335"/>
      <c r="F97" s="333"/>
      <c r="G97" s="334"/>
      <c r="H97" s="335"/>
      <c r="I97" s="336">
        <v>1276976</v>
      </c>
      <c r="J97" s="334" t="s">
        <v>17</v>
      </c>
      <c r="K97" s="326"/>
      <c r="L97" s="326"/>
      <c r="M97" s="326"/>
      <c r="N97" s="326"/>
      <c r="O97" s="364"/>
      <c r="P97" s="364"/>
    </row>
    <row r="98" spans="1:16" x14ac:dyDescent="0.25">
      <c r="A98" s="331">
        <v>43150</v>
      </c>
      <c r="B98" s="332">
        <v>180154372</v>
      </c>
      <c r="C98" s="333">
        <v>7</v>
      </c>
      <c r="D98" s="334">
        <v>499800</v>
      </c>
      <c r="E98" s="335">
        <v>180040480</v>
      </c>
      <c r="F98" s="333">
        <v>5</v>
      </c>
      <c r="G98" s="334">
        <v>483088</v>
      </c>
      <c r="H98" s="335"/>
      <c r="I98" s="336"/>
      <c r="J98" s="334"/>
      <c r="K98" s="326"/>
      <c r="L98" s="326"/>
      <c r="M98" s="326"/>
      <c r="N98" s="326"/>
      <c r="O98" s="364"/>
      <c r="P98" s="364"/>
    </row>
    <row r="99" spans="1:16" x14ac:dyDescent="0.25">
      <c r="A99" s="331">
        <v>43150</v>
      </c>
      <c r="B99" s="332">
        <v>180154402</v>
      </c>
      <c r="C99" s="333">
        <v>12</v>
      </c>
      <c r="D99" s="334">
        <v>1216688</v>
      </c>
      <c r="E99" s="335"/>
      <c r="F99" s="333"/>
      <c r="G99" s="334"/>
      <c r="H99" s="335"/>
      <c r="I99" s="336"/>
      <c r="J99" s="334"/>
      <c r="K99" s="326"/>
      <c r="L99" s="326"/>
      <c r="M99" s="326"/>
      <c r="N99" s="326"/>
      <c r="O99" s="364"/>
      <c r="P99" s="364"/>
    </row>
    <row r="100" spans="1:16" x14ac:dyDescent="0.25">
      <c r="A100" s="331">
        <v>43150</v>
      </c>
      <c r="B100" s="332">
        <v>180154405</v>
      </c>
      <c r="C100" s="333">
        <v>2</v>
      </c>
      <c r="D100" s="334">
        <v>170450</v>
      </c>
      <c r="E100" s="335"/>
      <c r="F100" s="333"/>
      <c r="G100" s="334"/>
      <c r="H100" s="335"/>
      <c r="I100" s="336"/>
      <c r="J100" s="334"/>
      <c r="K100" s="326"/>
      <c r="L100" s="326"/>
      <c r="M100" s="326"/>
      <c r="N100" s="326"/>
      <c r="O100" s="364"/>
      <c r="P100" s="364"/>
    </row>
    <row r="101" spans="1:16" x14ac:dyDescent="0.25">
      <c r="A101" s="331">
        <v>43150</v>
      </c>
      <c r="B101" s="332">
        <v>180154449</v>
      </c>
      <c r="C101" s="333">
        <v>4</v>
      </c>
      <c r="D101" s="334">
        <v>381238</v>
      </c>
      <c r="E101" s="335"/>
      <c r="F101" s="333"/>
      <c r="G101" s="334"/>
      <c r="H101" s="335"/>
      <c r="I101" s="336"/>
      <c r="J101" s="334"/>
      <c r="K101" s="326"/>
      <c r="L101" s="326"/>
      <c r="M101" s="326"/>
      <c r="N101" s="326"/>
      <c r="O101" s="364"/>
      <c r="P101" s="364"/>
    </row>
    <row r="102" spans="1:16" x14ac:dyDescent="0.25">
      <c r="A102" s="331">
        <v>43150</v>
      </c>
      <c r="B102" s="332">
        <v>180154451</v>
      </c>
      <c r="C102" s="333">
        <v>4</v>
      </c>
      <c r="D102" s="334">
        <v>307388</v>
      </c>
      <c r="E102" s="335"/>
      <c r="F102" s="333"/>
      <c r="G102" s="334"/>
      <c r="H102" s="335"/>
      <c r="I102" s="336">
        <v>2092476</v>
      </c>
      <c r="J102" s="334" t="s">
        <v>17</v>
      </c>
      <c r="K102" s="326"/>
      <c r="L102" s="326"/>
      <c r="M102" s="326"/>
      <c r="N102" s="326"/>
      <c r="O102" s="364"/>
      <c r="P102" s="364"/>
    </row>
    <row r="103" spans="1:16" x14ac:dyDescent="0.25">
      <c r="A103" s="331">
        <v>43151</v>
      </c>
      <c r="B103" s="332">
        <v>180154479</v>
      </c>
      <c r="C103" s="333">
        <v>2</v>
      </c>
      <c r="D103" s="334">
        <v>190575</v>
      </c>
      <c r="E103" s="335">
        <v>180040505</v>
      </c>
      <c r="F103" s="333">
        <v>14</v>
      </c>
      <c r="G103" s="334">
        <v>1458625</v>
      </c>
      <c r="H103" s="335"/>
      <c r="I103" s="336"/>
      <c r="J103" s="334"/>
      <c r="K103" s="326"/>
      <c r="L103" s="326"/>
      <c r="M103" s="326"/>
      <c r="N103" s="326"/>
      <c r="O103" s="364"/>
      <c r="P103" s="364"/>
    </row>
    <row r="104" spans="1:16" x14ac:dyDescent="0.25">
      <c r="A104" s="331">
        <v>43151</v>
      </c>
      <c r="B104" s="332">
        <v>180154501</v>
      </c>
      <c r="C104" s="333">
        <v>28</v>
      </c>
      <c r="D104" s="334">
        <v>2775413</v>
      </c>
      <c r="E104" s="335"/>
      <c r="F104" s="333"/>
      <c r="G104" s="334"/>
      <c r="H104" s="335"/>
      <c r="I104" s="336"/>
      <c r="J104" s="334"/>
      <c r="K104" s="326"/>
      <c r="L104" s="326"/>
      <c r="M104" s="326"/>
      <c r="N104" s="326"/>
      <c r="O104" s="364"/>
      <c r="P104" s="364"/>
    </row>
    <row r="105" spans="1:16" x14ac:dyDescent="0.25">
      <c r="A105" s="331">
        <v>43151</v>
      </c>
      <c r="B105" s="332">
        <v>180154528</v>
      </c>
      <c r="C105" s="333">
        <v>1</v>
      </c>
      <c r="D105" s="334">
        <v>144288</v>
      </c>
      <c r="E105" s="335"/>
      <c r="F105" s="333"/>
      <c r="G105" s="334"/>
      <c r="H105" s="335"/>
      <c r="I105" s="336">
        <v>1651651</v>
      </c>
      <c r="J105" s="334" t="s">
        <v>17</v>
      </c>
      <c r="K105" s="326"/>
      <c r="L105" s="326"/>
      <c r="M105" s="326"/>
      <c r="N105" s="326"/>
      <c r="O105" s="364"/>
      <c r="P105" s="364"/>
    </row>
    <row r="106" spans="1:16" x14ac:dyDescent="0.25">
      <c r="A106" s="331">
        <v>43152</v>
      </c>
      <c r="B106" s="332">
        <v>180154566</v>
      </c>
      <c r="C106" s="333">
        <v>3</v>
      </c>
      <c r="D106" s="334">
        <v>242113</v>
      </c>
      <c r="E106" s="335">
        <v>180040527</v>
      </c>
      <c r="F106" s="333">
        <v>9</v>
      </c>
      <c r="G106" s="334">
        <v>834313</v>
      </c>
      <c r="H106" s="335"/>
      <c r="I106" s="336"/>
      <c r="J106" s="334"/>
      <c r="K106" s="326"/>
      <c r="L106" s="326"/>
      <c r="M106" s="326"/>
      <c r="N106" s="326"/>
      <c r="O106" s="364"/>
      <c r="P106" s="364"/>
    </row>
    <row r="107" spans="1:16" x14ac:dyDescent="0.25">
      <c r="A107" s="331">
        <v>43152</v>
      </c>
      <c r="B107" s="332">
        <v>180154582</v>
      </c>
      <c r="C107" s="333">
        <v>16</v>
      </c>
      <c r="D107" s="334">
        <v>1707125</v>
      </c>
      <c r="E107" s="335"/>
      <c r="F107" s="333"/>
      <c r="G107" s="334"/>
      <c r="H107" s="335"/>
      <c r="I107" s="336"/>
      <c r="J107" s="334"/>
      <c r="K107" s="326"/>
      <c r="L107" s="326"/>
      <c r="M107" s="326"/>
      <c r="N107" s="326"/>
      <c r="O107" s="364"/>
      <c r="P107" s="364"/>
    </row>
    <row r="108" spans="1:16" x14ac:dyDescent="0.25">
      <c r="A108" s="331">
        <v>43152</v>
      </c>
      <c r="B108" s="332">
        <v>180154599</v>
      </c>
      <c r="C108" s="333">
        <v>5</v>
      </c>
      <c r="D108" s="334">
        <v>526225</v>
      </c>
      <c r="E108" s="335"/>
      <c r="F108" s="333"/>
      <c r="G108" s="334"/>
      <c r="H108" s="335"/>
      <c r="I108" s="336"/>
      <c r="J108" s="334"/>
      <c r="K108" s="326"/>
      <c r="L108" s="326"/>
      <c r="M108" s="326"/>
      <c r="N108" s="326"/>
      <c r="O108" s="364"/>
      <c r="P108" s="364"/>
    </row>
    <row r="109" spans="1:16" x14ac:dyDescent="0.25">
      <c r="A109" s="331">
        <v>43152</v>
      </c>
      <c r="B109" s="332">
        <v>180154627</v>
      </c>
      <c r="C109" s="333">
        <v>2</v>
      </c>
      <c r="D109" s="334">
        <v>205713</v>
      </c>
      <c r="E109" s="335"/>
      <c r="F109" s="333"/>
      <c r="G109" s="334"/>
      <c r="H109" s="335"/>
      <c r="I109" s="336"/>
      <c r="J109" s="334"/>
      <c r="K109" s="326"/>
      <c r="L109" s="326"/>
      <c r="M109" s="326"/>
      <c r="N109" s="326"/>
      <c r="O109" s="364"/>
      <c r="P109" s="364"/>
    </row>
    <row r="110" spans="1:16" x14ac:dyDescent="0.25">
      <c r="A110" s="331">
        <v>43152</v>
      </c>
      <c r="B110" s="332">
        <v>180154628</v>
      </c>
      <c r="C110" s="333">
        <v>6</v>
      </c>
      <c r="D110" s="334">
        <v>650300</v>
      </c>
      <c r="E110" s="335"/>
      <c r="F110" s="333"/>
      <c r="G110" s="334"/>
      <c r="H110" s="335"/>
      <c r="I110" s="336">
        <v>2497163</v>
      </c>
      <c r="J110" s="334" t="s">
        <v>17</v>
      </c>
      <c r="K110" s="326"/>
      <c r="L110" s="326"/>
      <c r="M110" s="326"/>
      <c r="N110" s="326"/>
      <c r="O110" s="364"/>
      <c r="P110" s="364"/>
    </row>
    <row r="111" spans="1:16" x14ac:dyDescent="0.25">
      <c r="A111" s="331">
        <v>43153</v>
      </c>
      <c r="B111" s="332">
        <v>180154664</v>
      </c>
      <c r="C111" s="333">
        <v>3</v>
      </c>
      <c r="D111" s="334">
        <v>320425</v>
      </c>
      <c r="E111" s="335">
        <v>180040564</v>
      </c>
      <c r="F111" s="333">
        <v>3</v>
      </c>
      <c r="G111" s="334">
        <v>273700</v>
      </c>
      <c r="H111" s="335"/>
      <c r="I111" s="336"/>
      <c r="J111" s="334"/>
      <c r="K111" s="326"/>
      <c r="L111" s="326"/>
      <c r="M111" s="326"/>
      <c r="N111" s="326"/>
      <c r="O111" s="364"/>
      <c r="P111" s="364"/>
    </row>
    <row r="112" spans="1:16" x14ac:dyDescent="0.25">
      <c r="A112" s="331">
        <v>43153</v>
      </c>
      <c r="B112" s="332">
        <v>180154691</v>
      </c>
      <c r="C112" s="333">
        <v>21</v>
      </c>
      <c r="D112" s="334">
        <v>2227575</v>
      </c>
      <c r="E112" s="335"/>
      <c r="F112" s="333"/>
      <c r="G112" s="334"/>
      <c r="H112" s="335"/>
      <c r="I112" s="336"/>
      <c r="J112" s="334"/>
      <c r="K112" s="326"/>
      <c r="L112" s="326"/>
      <c r="M112" s="326"/>
      <c r="N112" s="326"/>
      <c r="O112" s="364"/>
      <c r="P112" s="364"/>
    </row>
    <row r="113" spans="1:16" x14ac:dyDescent="0.25">
      <c r="A113" s="331">
        <v>43153</v>
      </c>
      <c r="B113" s="332">
        <v>180154722</v>
      </c>
      <c r="C113" s="333">
        <v>3</v>
      </c>
      <c r="D113" s="334">
        <v>335738</v>
      </c>
      <c r="E113" s="335"/>
      <c r="F113" s="333"/>
      <c r="G113" s="334"/>
      <c r="H113" s="335"/>
      <c r="I113" s="336"/>
      <c r="J113" s="334"/>
      <c r="K113" s="326"/>
      <c r="L113" s="326"/>
      <c r="M113" s="326"/>
      <c r="N113" s="326"/>
      <c r="O113" s="364"/>
      <c r="P113" s="364"/>
    </row>
    <row r="114" spans="1:16" x14ac:dyDescent="0.25">
      <c r="A114" s="331">
        <v>43153</v>
      </c>
      <c r="B114" s="332">
        <v>180154733</v>
      </c>
      <c r="C114" s="333">
        <v>3</v>
      </c>
      <c r="D114" s="334">
        <v>251475</v>
      </c>
      <c r="E114" s="335"/>
      <c r="F114" s="333"/>
      <c r="G114" s="334"/>
      <c r="H114" s="335"/>
      <c r="I114" s="336">
        <v>2861513</v>
      </c>
      <c r="J114" s="334" t="s">
        <v>17</v>
      </c>
      <c r="K114" s="326"/>
      <c r="L114" s="326"/>
      <c r="M114" s="326"/>
      <c r="N114" s="326"/>
      <c r="O114" s="364"/>
      <c r="P114" s="364"/>
    </row>
    <row r="115" spans="1:16" x14ac:dyDescent="0.25">
      <c r="A115" s="331">
        <v>43154</v>
      </c>
      <c r="B115" s="332">
        <v>180154758</v>
      </c>
      <c r="C115" s="333">
        <v>9</v>
      </c>
      <c r="D115" s="334">
        <v>711463</v>
      </c>
      <c r="E115" s="335">
        <v>180040590</v>
      </c>
      <c r="F115" s="333">
        <v>5</v>
      </c>
      <c r="G115" s="334">
        <v>433213</v>
      </c>
      <c r="H115" s="335"/>
      <c r="I115" s="336"/>
      <c r="J115" s="334"/>
      <c r="K115" s="326"/>
      <c r="L115" s="326"/>
      <c r="M115" s="326"/>
      <c r="N115" s="326"/>
      <c r="O115" s="364"/>
      <c r="P115" s="364"/>
    </row>
    <row r="116" spans="1:16" x14ac:dyDescent="0.25">
      <c r="A116" s="331">
        <v>43154</v>
      </c>
      <c r="B116" s="332">
        <v>180154784</v>
      </c>
      <c r="C116" s="333">
        <v>14</v>
      </c>
      <c r="D116" s="334">
        <v>1383900</v>
      </c>
      <c r="E116" s="335"/>
      <c r="F116" s="333"/>
      <c r="G116" s="334"/>
      <c r="H116" s="335"/>
      <c r="I116" s="336"/>
      <c r="J116" s="334"/>
      <c r="K116" s="326"/>
      <c r="L116" s="326"/>
      <c r="M116" s="326"/>
      <c r="N116" s="326"/>
      <c r="O116" s="364"/>
      <c r="P116" s="364"/>
    </row>
    <row r="117" spans="1:16" x14ac:dyDescent="0.25">
      <c r="A117" s="331">
        <v>43154</v>
      </c>
      <c r="B117" s="332">
        <v>180154790</v>
      </c>
      <c r="C117" s="333">
        <v>2</v>
      </c>
      <c r="D117" s="334">
        <v>199150</v>
      </c>
      <c r="E117" s="335"/>
      <c r="F117" s="333"/>
      <c r="G117" s="334"/>
      <c r="H117" s="335"/>
      <c r="I117" s="336"/>
      <c r="J117" s="334"/>
      <c r="K117" s="326"/>
      <c r="L117" s="326"/>
      <c r="M117" s="326"/>
      <c r="N117" s="326"/>
      <c r="O117" s="364"/>
      <c r="P117" s="364"/>
    </row>
    <row r="118" spans="1:16" x14ac:dyDescent="0.25">
      <c r="A118" s="331">
        <v>43154</v>
      </c>
      <c r="B118" s="332">
        <v>180154818</v>
      </c>
      <c r="C118" s="333">
        <v>4</v>
      </c>
      <c r="D118" s="334">
        <v>254450</v>
      </c>
      <c r="E118" s="335"/>
      <c r="F118" s="333"/>
      <c r="G118" s="334"/>
      <c r="H118" s="335"/>
      <c r="I118" s="336"/>
      <c r="J118" s="334"/>
      <c r="K118" s="326"/>
      <c r="L118" s="326"/>
      <c r="M118" s="326"/>
      <c r="N118" s="326"/>
      <c r="O118" s="364"/>
      <c r="P118" s="364"/>
    </row>
    <row r="119" spans="1:16" x14ac:dyDescent="0.25">
      <c r="A119" s="331">
        <v>43154</v>
      </c>
      <c r="B119" s="332">
        <v>180154822</v>
      </c>
      <c r="C119" s="333">
        <v>8</v>
      </c>
      <c r="D119" s="334">
        <v>811125</v>
      </c>
      <c r="E119" s="335"/>
      <c r="F119" s="333"/>
      <c r="G119" s="334"/>
      <c r="H119" s="335"/>
      <c r="I119" s="336">
        <v>2926875</v>
      </c>
      <c r="J119" s="334" t="s">
        <v>17</v>
      </c>
      <c r="K119" s="326"/>
      <c r="L119" s="326"/>
      <c r="M119" s="326"/>
      <c r="N119" s="326"/>
      <c r="O119" s="364"/>
      <c r="P119" s="364"/>
    </row>
    <row r="120" spans="1:16" x14ac:dyDescent="0.25">
      <c r="A120" s="331">
        <v>43155</v>
      </c>
      <c r="B120" s="332">
        <v>180154863</v>
      </c>
      <c r="C120" s="333">
        <v>5</v>
      </c>
      <c r="D120" s="334">
        <v>444675</v>
      </c>
      <c r="E120" s="335">
        <v>180040612</v>
      </c>
      <c r="F120" s="333">
        <v>3</v>
      </c>
      <c r="G120" s="334">
        <v>275275</v>
      </c>
      <c r="H120" s="335"/>
      <c r="I120" s="336"/>
      <c r="J120" s="334"/>
      <c r="K120" s="326"/>
      <c r="L120" s="326"/>
      <c r="M120" s="326"/>
      <c r="N120" s="326"/>
      <c r="O120" s="364"/>
      <c r="P120" s="364"/>
    </row>
    <row r="121" spans="1:16" x14ac:dyDescent="0.25">
      <c r="A121" s="331">
        <v>43155</v>
      </c>
      <c r="B121" s="332">
        <v>180154886</v>
      </c>
      <c r="C121" s="333">
        <v>23</v>
      </c>
      <c r="D121" s="334">
        <v>2606713</v>
      </c>
      <c r="E121" s="335"/>
      <c r="F121" s="333"/>
      <c r="G121" s="334"/>
      <c r="H121" s="335"/>
      <c r="I121" s="336"/>
      <c r="J121" s="334"/>
      <c r="K121" s="326"/>
      <c r="L121" s="326"/>
      <c r="M121" s="326"/>
      <c r="N121" s="326"/>
      <c r="O121" s="364"/>
      <c r="P121" s="364"/>
    </row>
    <row r="122" spans="1:16" x14ac:dyDescent="0.25">
      <c r="A122" s="331">
        <v>43155</v>
      </c>
      <c r="B122" s="332">
        <v>180154923</v>
      </c>
      <c r="C122" s="333">
        <v>2</v>
      </c>
      <c r="D122" s="334">
        <v>246838</v>
      </c>
      <c r="E122" s="335"/>
      <c r="F122" s="333"/>
      <c r="G122" s="334"/>
      <c r="H122" s="335"/>
      <c r="I122" s="336"/>
      <c r="J122" s="334"/>
      <c r="K122" s="326"/>
      <c r="L122" s="326"/>
      <c r="M122" s="326"/>
      <c r="N122" s="326"/>
      <c r="O122" s="364"/>
      <c r="P122" s="364"/>
    </row>
    <row r="123" spans="1:16" x14ac:dyDescent="0.25">
      <c r="A123" s="331">
        <v>43155</v>
      </c>
      <c r="B123" s="332">
        <v>180154925</v>
      </c>
      <c r="C123" s="333">
        <v>8</v>
      </c>
      <c r="D123" s="334">
        <v>898888</v>
      </c>
      <c r="E123" s="335"/>
      <c r="F123" s="333"/>
      <c r="G123" s="334"/>
      <c r="H123" s="335"/>
      <c r="I123" s="336">
        <v>3921839</v>
      </c>
      <c r="J123" s="334" t="s">
        <v>17</v>
      </c>
      <c r="K123" s="326"/>
      <c r="L123" s="326"/>
      <c r="M123" s="326"/>
      <c r="N123" s="326"/>
      <c r="O123" s="364"/>
      <c r="P123" s="364"/>
    </row>
    <row r="124" spans="1:16" x14ac:dyDescent="0.25">
      <c r="A124" s="331">
        <v>43157</v>
      </c>
      <c r="B124" s="332">
        <v>180155036</v>
      </c>
      <c r="C124" s="333">
        <v>10</v>
      </c>
      <c r="D124" s="334">
        <v>783825</v>
      </c>
      <c r="E124" s="335">
        <v>180040646</v>
      </c>
      <c r="F124" s="333">
        <v>12</v>
      </c>
      <c r="G124" s="334">
        <v>1223950</v>
      </c>
      <c r="H124" s="335"/>
      <c r="I124" s="336"/>
      <c r="J124" s="334"/>
      <c r="K124" s="326"/>
      <c r="L124" s="326"/>
      <c r="M124" s="326"/>
      <c r="N124" s="326"/>
      <c r="O124" s="364"/>
      <c r="P124" s="364"/>
    </row>
    <row r="125" spans="1:16" x14ac:dyDescent="0.25">
      <c r="A125" s="331">
        <v>43157</v>
      </c>
      <c r="B125" s="332">
        <v>180155068</v>
      </c>
      <c r="C125" s="333">
        <v>32</v>
      </c>
      <c r="D125" s="334">
        <v>3462550</v>
      </c>
      <c r="E125" s="335"/>
      <c r="F125" s="333"/>
      <c r="G125" s="334"/>
      <c r="H125" s="335"/>
      <c r="I125" s="336"/>
      <c r="J125" s="334"/>
      <c r="K125" s="326"/>
      <c r="L125" s="326"/>
      <c r="M125" s="326"/>
      <c r="N125" s="326"/>
      <c r="O125" s="364"/>
      <c r="P125" s="364"/>
    </row>
    <row r="126" spans="1:16" x14ac:dyDescent="0.25">
      <c r="A126" s="331">
        <v>43157</v>
      </c>
      <c r="B126" s="332">
        <v>180155098</v>
      </c>
      <c r="C126" s="333">
        <v>5</v>
      </c>
      <c r="D126" s="334">
        <v>525175</v>
      </c>
      <c r="E126" s="335"/>
      <c r="F126" s="333"/>
      <c r="G126" s="334"/>
      <c r="H126" s="335"/>
      <c r="I126" s="336"/>
      <c r="J126" s="334"/>
      <c r="K126" s="326"/>
      <c r="L126" s="326"/>
      <c r="M126" s="326"/>
      <c r="N126" s="326"/>
      <c r="O126" s="364"/>
      <c r="P126" s="364"/>
    </row>
    <row r="127" spans="1:16" x14ac:dyDescent="0.25">
      <c r="A127" s="331">
        <v>43157</v>
      </c>
      <c r="B127" s="332">
        <v>180155121</v>
      </c>
      <c r="C127" s="333">
        <v>11</v>
      </c>
      <c r="D127" s="334">
        <v>1167950</v>
      </c>
      <c r="E127" s="335"/>
      <c r="F127" s="333"/>
      <c r="G127" s="334"/>
      <c r="H127" s="335"/>
      <c r="I127" s="336"/>
      <c r="J127" s="334"/>
      <c r="K127" s="326"/>
      <c r="L127" s="326"/>
      <c r="M127" s="326"/>
      <c r="N127" s="326"/>
      <c r="O127" s="364"/>
      <c r="P127" s="364"/>
    </row>
    <row r="128" spans="1:16" x14ac:dyDescent="0.25">
      <c r="A128" s="331">
        <v>43157</v>
      </c>
      <c r="B128" s="332">
        <v>180155127</v>
      </c>
      <c r="C128" s="333">
        <v>6</v>
      </c>
      <c r="D128" s="334">
        <v>640850</v>
      </c>
      <c r="E128" s="335"/>
      <c r="F128" s="333"/>
      <c r="G128" s="334"/>
      <c r="H128" s="335"/>
      <c r="I128" s="336">
        <v>5356400</v>
      </c>
      <c r="J128" s="334" t="s">
        <v>17</v>
      </c>
      <c r="K128" s="326"/>
      <c r="L128" s="326"/>
      <c r="M128" s="326"/>
      <c r="N128" s="326"/>
      <c r="O128" s="364"/>
      <c r="P128" s="364"/>
    </row>
    <row r="129" spans="1:16" x14ac:dyDescent="0.25">
      <c r="A129" s="331">
        <v>43158</v>
      </c>
      <c r="B129" s="332">
        <v>180155162</v>
      </c>
      <c r="C129" s="333">
        <v>6</v>
      </c>
      <c r="D129" s="334">
        <v>493063</v>
      </c>
      <c r="E129" s="335">
        <v>180040637</v>
      </c>
      <c r="F129" s="333">
        <v>10</v>
      </c>
      <c r="G129" s="334">
        <v>1099438</v>
      </c>
      <c r="H129" s="335"/>
      <c r="I129" s="336"/>
      <c r="J129" s="334"/>
      <c r="K129" s="326"/>
      <c r="L129" s="326"/>
      <c r="M129" s="326"/>
      <c r="N129" s="326"/>
      <c r="O129" s="364"/>
      <c r="P129" s="364"/>
    </row>
    <row r="130" spans="1:16" x14ac:dyDescent="0.25">
      <c r="A130" s="331">
        <v>43158</v>
      </c>
      <c r="B130" s="332">
        <v>180155192</v>
      </c>
      <c r="C130" s="333">
        <v>2</v>
      </c>
      <c r="D130" s="334">
        <v>170100</v>
      </c>
      <c r="E130" s="335"/>
      <c r="F130" s="333"/>
      <c r="G130" s="334"/>
      <c r="H130" s="335"/>
      <c r="I130" s="336"/>
      <c r="J130" s="334"/>
      <c r="K130" s="326"/>
      <c r="L130" s="326"/>
      <c r="M130" s="326"/>
      <c r="N130" s="326"/>
      <c r="O130" s="364"/>
      <c r="P130" s="364"/>
    </row>
    <row r="131" spans="1:16" x14ac:dyDescent="0.25">
      <c r="A131" s="331">
        <v>43158</v>
      </c>
      <c r="B131" s="332">
        <v>180155194</v>
      </c>
      <c r="C131" s="333">
        <v>18</v>
      </c>
      <c r="D131" s="334">
        <v>1786225</v>
      </c>
      <c r="E131" s="335"/>
      <c r="F131" s="333"/>
      <c r="G131" s="334"/>
      <c r="H131" s="335"/>
      <c r="I131" s="336"/>
      <c r="J131" s="334"/>
      <c r="K131" s="326"/>
      <c r="L131" s="326"/>
      <c r="M131" s="326"/>
      <c r="N131" s="326"/>
      <c r="O131" s="364"/>
      <c r="P131" s="364"/>
    </row>
    <row r="132" spans="1:16" x14ac:dyDescent="0.25">
      <c r="A132" s="331">
        <v>43158</v>
      </c>
      <c r="B132" s="332">
        <v>180155224</v>
      </c>
      <c r="C132" s="333">
        <v>3</v>
      </c>
      <c r="D132" s="334">
        <v>290150</v>
      </c>
      <c r="E132" s="335"/>
      <c r="F132" s="333"/>
      <c r="G132" s="334"/>
      <c r="H132" s="335"/>
      <c r="I132" s="336"/>
      <c r="J132" s="334"/>
      <c r="K132" s="326"/>
      <c r="L132" s="326"/>
      <c r="M132" s="326"/>
      <c r="N132" s="326"/>
      <c r="O132" s="364"/>
      <c r="P132" s="364"/>
    </row>
    <row r="133" spans="1:16" x14ac:dyDescent="0.25">
      <c r="A133" s="331">
        <v>43158</v>
      </c>
      <c r="B133" s="332">
        <v>180155230</v>
      </c>
      <c r="C133" s="333">
        <v>4</v>
      </c>
      <c r="D133" s="334">
        <v>437850</v>
      </c>
      <c r="E133" s="335"/>
      <c r="F133" s="333"/>
      <c r="G133" s="334"/>
      <c r="H133" s="335"/>
      <c r="I133" s="336">
        <v>2077950</v>
      </c>
      <c r="J133" s="334" t="s">
        <v>17</v>
      </c>
      <c r="K133" s="326"/>
      <c r="L133" s="326"/>
      <c r="M133" s="326"/>
      <c r="N133" s="326"/>
      <c r="O133" s="364"/>
      <c r="P133" s="364"/>
    </row>
    <row r="134" spans="1:16" x14ac:dyDescent="0.25">
      <c r="A134" s="331">
        <v>43159</v>
      </c>
      <c r="B134" s="332">
        <v>180155259</v>
      </c>
      <c r="C134" s="333">
        <v>7</v>
      </c>
      <c r="D134" s="334">
        <v>486238</v>
      </c>
      <c r="E134" s="335">
        <v>180040702</v>
      </c>
      <c r="F134" s="333">
        <v>10</v>
      </c>
      <c r="G134" s="334">
        <v>914375</v>
      </c>
      <c r="H134" s="335"/>
      <c r="I134" s="336"/>
      <c r="J134" s="334"/>
      <c r="K134" s="326"/>
      <c r="L134" s="326"/>
      <c r="M134" s="326"/>
      <c r="N134" s="326"/>
      <c r="O134" s="364"/>
      <c r="P134" s="364"/>
    </row>
    <row r="135" spans="1:16" x14ac:dyDescent="0.25">
      <c r="A135" s="331">
        <v>43159</v>
      </c>
      <c r="B135" s="332">
        <v>180155277</v>
      </c>
      <c r="C135" s="333">
        <v>20</v>
      </c>
      <c r="D135" s="334">
        <v>1796200</v>
      </c>
      <c r="E135" s="335"/>
      <c r="F135" s="333"/>
      <c r="G135" s="334"/>
      <c r="H135" s="335"/>
      <c r="I135" s="336"/>
      <c r="J135" s="334"/>
      <c r="K135" s="326"/>
      <c r="L135" s="326"/>
      <c r="M135" s="326"/>
      <c r="N135" s="326"/>
      <c r="O135" s="364"/>
      <c r="P135" s="364"/>
    </row>
    <row r="136" spans="1:16" x14ac:dyDescent="0.25">
      <c r="A136" s="331">
        <v>43159</v>
      </c>
      <c r="B136" s="332">
        <v>180155284</v>
      </c>
      <c r="C136" s="333">
        <v>1</v>
      </c>
      <c r="D136" s="334">
        <v>75513</v>
      </c>
      <c r="E136" s="335"/>
      <c r="F136" s="333"/>
      <c r="G136" s="334"/>
      <c r="H136" s="335"/>
      <c r="I136" s="336"/>
      <c r="J136" s="334"/>
      <c r="K136" s="326"/>
      <c r="L136" s="326"/>
      <c r="M136" s="326"/>
      <c r="N136" s="326"/>
      <c r="O136" s="364"/>
      <c r="P136" s="364"/>
    </row>
    <row r="137" spans="1:16" x14ac:dyDescent="0.25">
      <c r="A137" s="331">
        <v>43159</v>
      </c>
      <c r="B137" s="332">
        <v>180155337</v>
      </c>
      <c r="C137" s="333">
        <v>12</v>
      </c>
      <c r="D137" s="334">
        <v>1389325</v>
      </c>
      <c r="E137" s="335"/>
      <c r="F137" s="333"/>
      <c r="G137" s="334"/>
      <c r="H137" s="335"/>
      <c r="I137" s="336"/>
      <c r="J137" s="334"/>
      <c r="K137" s="326"/>
      <c r="L137" s="326"/>
      <c r="M137" s="326"/>
      <c r="N137" s="326"/>
      <c r="O137" s="364"/>
      <c r="P137" s="364"/>
    </row>
    <row r="138" spans="1:16" x14ac:dyDescent="0.25">
      <c r="A138" s="331">
        <v>43159</v>
      </c>
      <c r="B138" s="332">
        <v>180155343</v>
      </c>
      <c r="C138" s="333">
        <v>3</v>
      </c>
      <c r="D138" s="334">
        <v>243600</v>
      </c>
      <c r="E138" s="335"/>
      <c r="F138" s="333"/>
      <c r="G138" s="334"/>
      <c r="H138" s="335"/>
      <c r="I138" s="336"/>
      <c r="J138" s="334"/>
      <c r="K138" s="326"/>
      <c r="L138" s="326"/>
      <c r="M138" s="326"/>
      <c r="N138" s="326"/>
      <c r="O138" s="364"/>
      <c r="P138" s="364"/>
    </row>
    <row r="139" spans="1:16" x14ac:dyDescent="0.25">
      <c r="A139" s="331">
        <v>43159</v>
      </c>
      <c r="B139" s="332">
        <v>180155356</v>
      </c>
      <c r="C139" s="333">
        <v>2</v>
      </c>
      <c r="D139" s="334">
        <v>189175</v>
      </c>
      <c r="E139" s="335"/>
      <c r="F139" s="333"/>
      <c r="G139" s="334"/>
      <c r="H139" s="335"/>
      <c r="I139" s="336">
        <v>3265676</v>
      </c>
      <c r="J139" s="334" t="s">
        <v>17</v>
      </c>
      <c r="K139" s="326"/>
      <c r="L139" s="326"/>
      <c r="M139" s="326"/>
      <c r="N139" s="326"/>
      <c r="O139" s="364"/>
      <c r="P139" s="364"/>
    </row>
    <row r="140" spans="1:16" x14ac:dyDescent="0.25">
      <c r="A140" s="331">
        <v>43160</v>
      </c>
      <c r="B140" s="332">
        <v>180155385</v>
      </c>
      <c r="C140" s="333">
        <v>4</v>
      </c>
      <c r="D140" s="334">
        <v>370475</v>
      </c>
      <c r="E140" s="335">
        <v>180040715</v>
      </c>
      <c r="F140" s="333">
        <v>8</v>
      </c>
      <c r="G140" s="334">
        <v>735000</v>
      </c>
      <c r="H140" s="335"/>
      <c r="I140" s="336"/>
      <c r="J140" s="334"/>
      <c r="K140" s="326"/>
      <c r="L140" s="326"/>
      <c r="M140" s="326"/>
      <c r="N140" s="326"/>
      <c r="O140" s="364"/>
      <c r="P140" s="364"/>
    </row>
    <row r="141" spans="1:16" x14ac:dyDescent="0.25">
      <c r="A141" s="331">
        <v>43160</v>
      </c>
      <c r="B141" s="332">
        <v>180155410</v>
      </c>
      <c r="C141" s="333">
        <v>18</v>
      </c>
      <c r="D141" s="334">
        <v>1811950</v>
      </c>
      <c r="E141" s="335"/>
      <c r="F141" s="333"/>
      <c r="G141" s="334"/>
      <c r="H141" s="335"/>
      <c r="I141" s="336"/>
      <c r="J141" s="334"/>
      <c r="K141" s="326"/>
      <c r="L141" s="326"/>
      <c r="M141" s="326"/>
      <c r="N141" s="326"/>
      <c r="O141" s="364"/>
      <c r="P141" s="364"/>
    </row>
    <row r="142" spans="1:16" x14ac:dyDescent="0.25">
      <c r="A142" s="331">
        <v>43160</v>
      </c>
      <c r="B142" s="332">
        <v>180155457</v>
      </c>
      <c r="C142" s="333">
        <v>9</v>
      </c>
      <c r="D142" s="334">
        <v>792575</v>
      </c>
      <c r="E142" s="335"/>
      <c r="F142" s="333"/>
      <c r="G142" s="334"/>
      <c r="H142" s="335"/>
      <c r="I142" s="336"/>
      <c r="J142" s="334"/>
      <c r="K142" s="326"/>
      <c r="L142" s="326"/>
      <c r="M142" s="326"/>
      <c r="N142" s="326"/>
      <c r="O142" s="364"/>
      <c r="P142" s="364"/>
    </row>
    <row r="143" spans="1:16" x14ac:dyDescent="0.25">
      <c r="A143" s="331">
        <v>43160</v>
      </c>
      <c r="B143" s="332">
        <v>180155474</v>
      </c>
      <c r="C143" s="333">
        <v>4</v>
      </c>
      <c r="D143" s="334">
        <v>440038</v>
      </c>
      <c r="E143" s="335"/>
      <c r="F143" s="333"/>
      <c r="G143" s="334"/>
      <c r="H143" s="335"/>
      <c r="I143" s="336">
        <v>2680038</v>
      </c>
      <c r="J143" s="334" t="s">
        <v>17</v>
      </c>
      <c r="K143" s="326"/>
      <c r="L143" s="326"/>
      <c r="M143" s="326"/>
      <c r="N143" s="326"/>
      <c r="O143" s="364"/>
      <c r="P143" s="364"/>
    </row>
    <row r="144" spans="1:16" x14ac:dyDescent="0.25">
      <c r="A144" s="331">
        <v>43161</v>
      </c>
      <c r="B144" s="332">
        <v>180155500</v>
      </c>
      <c r="C144" s="333">
        <v>8</v>
      </c>
      <c r="D144" s="334">
        <v>491488</v>
      </c>
      <c r="E144" s="335">
        <v>180040747</v>
      </c>
      <c r="F144" s="333">
        <v>14</v>
      </c>
      <c r="G144" s="334">
        <v>1501938</v>
      </c>
      <c r="H144" s="335"/>
      <c r="I144" s="336"/>
      <c r="J144" s="334"/>
      <c r="K144" s="326"/>
      <c r="L144" s="326"/>
      <c r="M144" s="326"/>
      <c r="N144" s="326"/>
      <c r="O144" s="364"/>
      <c r="P144" s="364"/>
    </row>
    <row r="145" spans="1:16" x14ac:dyDescent="0.25">
      <c r="A145" s="331">
        <v>43161</v>
      </c>
      <c r="B145" s="332">
        <v>180155521</v>
      </c>
      <c r="C145" s="333">
        <v>14</v>
      </c>
      <c r="D145" s="334">
        <v>1317925</v>
      </c>
      <c r="E145" s="335"/>
      <c r="F145" s="333"/>
      <c r="G145" s="334"/>
      <c r="H145" s="335"/>
      <c r="I145" s="336"/>
      <c r="J145" s="334"/>
      <c r="K145" s="326"/>
      <c r="L145" s="326"/>
      <c r="M145" s="326"/>
      <c r="N145" s="326"/>
      <c r="O145" s="364"/>
      <c r="P145" s="364"/>
    </row>
    <row r="146" spans="1:16" x14ac:dyDescent="0.25">
      <c r="A146" s="331">
        <v>43161</v>
      </c>
      <c r="B146" s="332">
        <v>180155527</v>
      </c>
      <c r="C146" s="333">
        <v>1</v>
      </c>
      <c r="D146" s="334">
        <v>125738</v>
      </c>
      <c r="E146" s="335"/>
      <c r="F146" s="333"/>
      <c r="G146" s="334"/>
      <c r="H146" s="335"/>
      <c r="I146" s="336"/>
      <c r="J146" s="334"/>
      <c r="K146" s="326"/>
      <c r="L146" s="326"/>
      <c r="M146" s="326"/>
      <c r="N146" s="326"/>
      <c r="O146" s="364"/>
      <c r="P146" s="364"/>
    </row>
    <row r="147" spans="1:16" x14ac:dyDescent="0.25">
      <c r="A147" s="331">
        <v>43161</v>
      </c>
      <c r="B147" s="332">
        <v>180155551</v>
      </c>
      <c r="C147" s="333">
        <v>5</v>
      </c>
      <c r="D147" s="334">
        <v>506100</v>
      </c>
      <c r="E147" s="335"/>
      <c r="F147" s="333"/>
      <c r="G147" s="334"/>
      <c r="H147" s="335"/>
      <c r="I147" s="336">
        <v>939313</v>
      </c>
      <c r="J147" s="334" t="s">
        <v>17</v>
      </c>
      <c r="K147" s="326"/>
      <c r="L147" s="326"/>
      <c r="M147" s="326"/>
      <c r="N147" s="326"/>
      <c r="O147" s="364"/>
      <c r="P147" s="364"/>
    </row>
    <row r="148" spans="1:16" x14ac:dyDescent="0.25">
      <c r="A148" s="331">
        <v>43162</v>
      </c>
      <c r="B148" s="332">
        <v>180155627</v>
      </c>
      <c r="C148" s="333">
        <v>6</v>
      </c>
      <c r="D148" s="334">
        <v>342388</v>
      </c>
      <c r="E148" s="335">
        <v>180040780</v>
      </c>
      <c r="F148" s="333">
        <v>14</v>
      </c>
      <c r="G148" s="334">
        <v>1625225</v>
      </c>
      <c r="H148" s="335"/>
      <c r="I148" s="336"/>
      <c r="J148" s="334"/>
      <c r="K148" s="326"/>
      <c r="L148" s="326"/>
      <c r="M148" s="326"/>
      <c r="N148" s="326"/>
      <c r="O148" s="364"/>
      <c r="P148" s="364"/>
    </row>
    <row r="149" spans="1:16" x14ac:dyDescent="0.25">
      <c r="A149" s="331">
        <v>43162</v>
      </c>
      <c r="B149" s="332">
        <v>180155652</v>
      </c>
      <c r="C149" s="333">
        <v>11</v>
      </c>
      <c r="D149" s="334">
        <v>1432900</v>
      </c>
      <c r="E149" s="335"/>
      <c r="F149" s="333"/>
      <c r="G149" s="334"/>
      <c r="H149" s="335"/>
      <c r="I149" s="336"/>
      <c r="J149" s="334"/>
      <c r="K149" s="326"/>
      <c r="L149" s="326"/>
      <c r="M149" s="326"/>
      <c r="N149" s="326"/>
      <c r="O149" s="364"/>
      <c r="P149" s="364"/>
    </row>
    <row r="150" spans="1:16" x14ac:dyDescent="0.25">
      <c r="A150" s="331">
        <v>43162</v>
      </c>
      <c r="B150" s="332">
        <v>180155670</v>
      </c>
      <c r="C150" s="333">
        <v>4</v>
      </c>
      <c r="D150" s="334">
        <v>476963</v>
      </c>
      <c r="E150" s="335"/>
      <c r="F150" s="333"/>
      <c r="G150" s="334"/>
      <c r="H150" s="335"/>
      <c r="I150" s="336"/>
      <c r="J150" s="334"/>
      <c r="K150" s="326"/>
      <c r="L150" s="326"/>
      <c r="M150" s="326"/>
      <c r="N150" s="326"/>
      <c r="O150" s="364"/>
      <c r="P150" s="364"/>
    </row>
    <row r="151" spans="1:16" x14ac:dyDescent="0.25">
      <c r="A151" s="331">
        <v>43162</v>
      </c>
      <c r="B151" s="332">
        <v>180155677</v>
      </c>
      <c r="C151" s="333">
        <v>4</v>
      </c>
      <c r="D151" s="334">
        <v>459025</v>
      </c>
      <c r="E151" s="335"/>
      <c r="F151" s="333"/>
      <c r="G151" s="334"/>
      <c r="H151" s="335"/>
      <c r="I151" s="336"/>
      <c r="J151" s="334"/>
      <c r="K151" s="326"/>
      <c r="L151" s="326"/>
      <c r="M151" s="326"/>
      <c r="N151" s="326"/>
      <c r="O151" s="364"/>
      <c r="P151" s="364"/>
    </row>
    <row r="152" spans="1:16" x14ac:dyDescent="0.25">
      <c r="A152" s="331">
        <v>43162</v>
      </c>
      <c r="B152" s="332">
        <v>180155679</v>
      </c>
      <c r="C152" s="333">
        <v>1</v>
      </c>
      <c r="D152" s="334">
        <v>92575</v>
      </c>
      <c r="E152" s="335"/>
      <c r="F152" s="333"/>
      <c r="G152" s="334"/>
      <c r="H152" s="335"/>
      <c r="I152" s="336">
        <v>1178626</v>
      </c>
      <c r="J152" s="334" t="s">
        <v>17</v>
      </c>
      <c r="K152" s="326"/>
      <c r="L152" s="326"/>
      <c r="M152" s="326"/>
      <c r="N152" s="326"/>
      <c r="O152" s="364"/>
      <c r="P152" s="364"/>
    </row>
    <row r="153" spans="1:16" x14ac:dyDescent="0.25">
      <c r="A153" s="331">
        <v>43164</v>
      </c>
      <c r="B153" s="332">
        <v>180155811</v>
      </c>
      <c r="C153" s="333">
        <v>8</v>
      </c>
      <c r="D153" s="334">
        <v>714525</v>
      </c>
      <c r="E153" s="335">
        <v>180040823</v>
      </c>
      <c r="F153" s="333">
        <v>10</v>
      </c>
      <c r="G153" s="334">
        <v>936250</v>
      </c>
      <c r="H153" s="335"/>
      <c r="I153" s="336"/>
      <c r="J153" s="334"/>
      <c r="K153" s="326"/>
      <c r="L153" s="326"/>
      <c r="M153" s="326"/>
      <c r="N153" s="326"/>
      <c r="O153" s="364"/>
      <c r="P153" s="364"/>
    </row>
    <row r="154" spans="1:16" x14ac:dyDescent="0.25">
      <c r="A154" s="331">
        <v>43164</v>
      </c>
      <c r="B154" s="332">
        <v>180155839</v>
      </c>
      <c r="C154" s="333">
        <v>29</v>
      </c>
      <c r="D154" s="334">
        <v>2853813</v>
      </c>
      <c r="E154" s="335"/>
      <c r="F154" s="333"/>
      <c r="G154" s="334"/>
      <c r="H154" s="335"/>
      <c r="I154" s="336"/>
      <c r="J154" s="334"/>
      <c r="K154" s="326"/>
      <c r="L154" s="326"/>
      <c r="M154" s="326"/>
      <c r="N154" s="326"/>
      <c r="O154" s="364"/>
      <c r="P154" s="364"/>
    </row>
    <row r="155" spans="1:16" x14ac:dyDescent="0.25">
      <c r="A155" s="331">
        <v>43164</v>
      </c>
      <c r="B155" s="332">
        <v>180155849</v>
      </c>
      <c r="C155" s="333">
        <v>5</v>
      </c>
      <c r="D155" s="334">
        <v>543200</v>
      </c>
      <c r="E155" s="335"/>
      <c r="F155" s="333"/>
      <c r="G155" s="334"/>
      <c r="H155" s="335"/>
      <c r="I155" s="336"/>
      <c r="J155" s="334"/>
      <c r="K155" s="326"/>
      <c r="L155" s="326"/>
      <c r="M155" s="326"/>
      <c r="N155" s="326"/>
      <c r="O155" s="364"/>
      <c r="P155" s="364"/>
    </row>
    <row r="156" spans="1:16" x14ac:dyDescent="0.25">
      <c r="A156" s="331">
        <v>43164</v>
      </c>
      <c r="B156" s="332">
        <v>180155875</v>
      </c>
      <c r="C156" s="333">
        <v>8</v>
      </c>
      <c r="D156" s="334">
        <v>909738</v>
      </c>
      <c r="E156" s="335"/>
      <c r="F156" s="333"/>
      <c r="G156" s="334"/>
      <c r="H156" s="335"/>
      <c r="I156" s="336"/>
      <c r="J156" s="334"/>
      <c r="K156" s="326"/>
      <c r="L156" s="326"/>
      <c r="M156" s="326"/>
      <c r="N156" s="326"/>
      <c r="O156" s="364"/>
      <c r="P156" s="364"/>
    </row>
    <row r="157" spans="1:16" x14ac:dyDescent="0.25">
      <c r="A157" s="331">
        <v>43164</v>
      </c>
      <c r="B157" s="332">
        <v>180155879</v>
      </c>
      <c r="C157" s="333">
        <v>1</v>
      </c>
      <c r="D157" s="334">
        <v>92575</v>
      </c>
      <c r="E157" s="335"/>
      <c r="F157" s="333"/>
      <c r="G157" s="334"/>
      <c r="H157" s="335"/>
      <c r="I157" s="336">
        <v>4177601</v>
      </c>
      <c r="J157" s="334" t="s">
        <v>17</v>
      </c>
      <c r="K157" s="326"/>
      <c r="L157" s="326"/>
      <c r="M157" s="326"/>
      <c r="N157" s="326"/>
      <c r="O157" s="364"/>
      <c r="P157" s="364"/>
    </row>
    <row r="158" spans="1:16" x14ac:dyDescent="0.25">
      <c r="A158" s="331">
        <v>43165</v>
      </c>
      <c r="B158" s="332">
        <v>180155903</v>
      </c>
      <c r="C158" s="333">
        <v>7</v>
      </c>
      <c r="D158" s="334">
        <v>325238</v>
      </c>
      <c r="E158" s="335">
        <v>180040852</v>
      </c>
      <c r="F158" s="333">
        <v>10</v>
      </c>
      <c r="G158" s="334">
        <v>973263</v>
      </c>
      <c r="H158" s="335"/>
      <c r="I158" s="336"/>
      <c r="J158" s="334"/>
      <c r="K158" s="326"/>
      <c r="L158" s="326"/>
      <c r="M158" s="326"/>
      <c r="N158" s="326"/>
      <c r="O158" s="364"/>
      <c r="P158" s="364"/>
    </row>
    <row r="159" spans="1:16" x14ac:dyDescent="0.25">
      <c r="A159" s="331">
        <v>43165</v>
      </c>
      <c r="B159" s="332">
        <v>180155923</v>
      </c>
      <c r="C159" s="333">
        <v>16</v>
      </c>
      <c r="D159" s="334">
        <v>1532038</v>
      </c>
      <c r="E159" s="335"/>
      <c r="F159" s="333"/>
      <c r="G159" s="334"/>
      <c r="H159" s="335"/>
      <c r="I159" s="336"/>
      <c r="J159" s="334"/>
      <c r="K159" s="326"/>
      <c r="L159" s="326"/>
      <c r="M159" s="326"/>
      <c r="N159" s="326"/>
      <c r="O159" s="364"/>
      <c r="P159" s="364"/>
    </row>
    <row r="160" spans="1:16" x14ac:dyDescent="0.25">
      <c r="A160" s="331">
        <v>43165</v>
      </c>
      <c r="B160" s="332">
        <v>180155941</v>
      </c>
      <c r="C160" s="333">
        <v>2</v>
      </c>
      <c r="D160" s="334">
        <v>188300</v>
      </c>
      <c r="E160" s="335"/>
      <c r="F160" s="333"/>
      <c r="G160" s="334"/>
      <c r="H160" s="335"/>
      <c r="I160" s="336"/>
      <c r="J160" s="334"/>
      <c r="K160" s="326"/>
      <c r="L160" s="326"/>
      <c r="M160" s="326"/>
      <c r="N160" s="326"/>
      <c r="O160" s="364"/>
      <c r="P160" s="364"/>
    </row>
    <row r="161" spans="1:16" x14ac:dyDescent="0.25">
      <c r="A161" s="331">
        <v>43165</v>
      </c>
      <c r="B161" s="332">
        <v>180155979</v>
      </c>
      <c r="C161" s="333">
        <v>3</v>
      </c>
      <c r="D161" s="334">
        <v>230213</v>
      </c>
      <c r="E161" s="335"/>
      <c r="F161" s="333"/>
      <c r="G161" s="334"/>
      <c r="H161" s="335"/>
      <c r="I161" s="336"/>
      <c r="J161" s="334"/>
      <c r="K161" s="326"/>
      <c r="L161" s="326"/>
      <c r="M161" s="326"/>
      <c r="N161" s="326"/>
      <c r="O161" s="364"/>
      <c r="P161" s="364"/>
    </row>
    <row r="162" spans="1:16" x14ac:dyDescent="0.25">
      <c r="A162" s="331">
        <v>43165</v>
      </c>
      <c r="B162" s="332">
        <v>180155989</v>
      </c>
      <c r="C162" s="333">
        <v>12</v>
      </c>
      <c r="D162" s="334">
        <v>1007213</v>
      </c>
      <c r="E162" s="335"/>
      <c r="F162" s="333"/>
      <c r="G162" s="334"/>
      <c r="H162" s="335"/>
      <c r="I162" s="336">
        <v>2309739</v>
      </c>
      <c r="J162" s="334" t="s">
        <v>17</v>
      </c>
      <c r="K162" s="326"/>
      <c r="L162" s="326"/>
      <c r="M162" s="326"/>
      <c r="N162" s="326"/>
      <c r="O162" s="364"/>
      <c r="P162" s="364"/>
    </row>
    <row r="163" spans="1:16" x14ac:dyDescent="0.25">
      <c r="A163" s="331">
        <v>43166</v>
      </c>
      <c r="B163" s="332">
        <v>180156032</v>
      </c>
      <c r="C163" s="333">
        <v>6</v>
      </c>
      <c r="D163" s="334">
        <v>527975</v>
      </c>
      <c r="E163" s="335">
        <v>180040889</v>
      </c>
      <c r="F163" s="333">
        <v>7</v>
      </c>
      <c r="G163" s="334">
        <v>720825</v>
      </c>
      <c r="H163" s="335"/>
      <c r="I163" s="336"/>
      <c r="J163" s="334"/>
      <c r="K163" s="326"/>
      <c r="L163" s="326"/>
      <c r="M163" s="326"/>
      <c r="N163" s="326"/>
      <c r="O163" s="364"/>
      <c r="P163" s="364"/>
    </row>
    <row r="164" spans="1:16" x14ac:dyDescent="0.25">
      <c r="A164" s="331">
        <v>43166</v>
      </c>
      <c r="B164" s="332">
        <v>180156060</v>
      </c>
      <c r="C164" s="333">
        <v>23</v>
      </c>
      <c r="D164" s="334">
        <v>2344913</v>
      </c>
      <c r="E164" s="335"/>
      <c r="F164" s="333"/>
      <c r="G164" s="334"/>
      <c r="H164" s="335"/>
      <c r="I164" s="336"/>
      <c r="J164" s="334"/>
      <c r="K164" s="326"/>
      <c r="L164" s="326"/>
      <c r="M164" s="326"/>
      <c r="N164" s="326"/>
      <c r="O164" s="364"/>
      <c r="P164" s="364"/>
    </row>
    <row r="165" spans="1:16" x14ac:dyDescent="0.25">
      <c r="A165" s="331">
        <v>43166</v>
      </c>
      <c r="B165" s="332">
        <v>180156064</v>
      </c>
      <c r="C165" s="333">
        <v>3</v>
      </c>
      <c r="D165" s="334">
        <v>307913</v>
      </c>
      <c r="E165" s="335"/>
      <c r="F165" s="333"/>
      <c r="G165" s="334"/>
      <c r="H165" s="335"/>
      <c r="I165" s="336"/>
      <c r="J165" s="334"/>
      <c r="K165" s="326"/>
      <c r="L165" s="326"/>
      <c r="M165" s="326"/>
      <c r="N165" s="326"/>
      <c r="O165" s="364"/>
      <c r="P165" s="364"/>
    </row>
    <row r="166" spans="1:16" x14ac:dyDescent="0.25">
      <c r="A166" s="331">
        <v>43166</v>
      </c>
      <c r="B166" s="332">
        <v>180156091</v>
      </c>
      <c r="C166" s="333">
        <v>4</v>
      </c>
      <c r="D166" s="334">
        <v>361638</v>
      </c>
      <c r="E166" s="335"/>
      <c r="F166" s="333"/>
      <c r="G166" s="334"/>
      <c r="H166" s="335"/>
      <c r="I166" s="336"/>
      <c r="J166" s="334"/>
      <c r="K166" s="326"/>
      <c r="L166" s="326"/>
      <c r="M166" s="326"/>
      <c r="N166" s="326"/>
      <c r="O166" s="364"/>
      <c r="P166" s="364"/>
    </row>
    <row r="167" spans="1:16" x14ac:dyDescent="0.25">
      <c r="A167" s="331">
        <v>43166</v>
      </c>
      <c r="B167" s="332">
        <v>180156092</v>
      </c>
      <c r="C167" s="333">
        <v>5</v>
      </c>
      <c r="D167" s="334">
        <v>462963</v>
      </c>
      <c r="E167" s="335"/>
      <c r="F167" s="333"/>
      <c r="G167" s="334"/>
      <c r="H167" s="335"/>
      <c r="I167" s="336">
        <v>3284577</v>
      </c>
      <c r="J167" s="334" t="s">
        <v>17</v>
      </c>
      <c r="K167" s="326"/>
      <c r="L167" s="326"/>
      <c r="M167" s="326"/>
      <c r="N167" s="326"/>
      <c r="O167" s="364"/>
      <c r="P167" s="364"/>
    </row>
    <row r="168" spans="1:16" x14ac:dyDescent="0.25">
      <c r="A168" s="331">
        <v>43167</v>
      </c>
      <c r="B168" s="332">
        <v>180156118</v>
      </c>
      <c r="C168" s="333">
        <v>6</v>
      </c>
      <c r="D168" s="334">
        <v>668500</v>
      </c>
      <c r="E168" s="335">
        <v>180040912</v>
      </c>
      <c r="F168" s="333">
        <v>4</v>
      </c>
      <c r="G168" s="334">
        <v>407838</v>
      </c>
      <c r="H168" s="335"/>
      <c r="I168" s="336"/>
      <c r="J168" s="334"/>
      <c r="K168" s="326"/>
      <c r="L168" s="326"/>
      <c r="M168" s="326"/>
      <c r="N168" s="326"/>
      <c r="O168" s="364"/>
      <c r="P168" s="364"/>
    </row>
    <row r="169" spans="1:16" x14ac:dyDescent="0.25">
      <c r="A169" s="331">
        <v>43167</v>
      </c>
      <c r="B169" s="332">
        <v>180156156</v>
      </c>
      <c r="C169" s="333">
        <v>2</v>
      </c>
      <c r="D169" s="334">
        <v>161788</v>
      </c>
      <c r="E169" s="335"/>
      <c r="F169" s="333"/>
      <c r="G169" s="334"/>
      <c r="H169" s="335"/>
      <c r="I169" s="336"/>
      <c r="J169" s="334"/>
      <c r="K169" s="326"/>
      <c r="L169" s="326"/>
      <c r="M169" s="326"/>
      <c r="N169" s="326"/>
      <c r="O169" s="364"/>
      <c r="P169" s="364"/>
    </row>
    <row r="170" spans="1:16" x14ac:dyDescent="0.25">
      <c r="A170" s="331">
        <v>43167</v>
      </c>
      <c r="B170" s="332">
        <v>180156157</v>
      </c>
      <c r="C170" s="333">
        <v>12</v>
      </c>
      <c r="D170" s="334">
        <v>1296488</v>
      </c>
      <c r="E170" s="335"/>
      <c r="F170" s="333"/>
      <c r="G170" s="334"/>
      <c r="H170" s="335"/>
      <c r="I170" s="336"/>
      <c r="J170" s="334"/>
      <c r="K170" s="326"/>
      <c r="L170" s="326"/>
      <c r="M170" s="326"/>
      <c r="N170" s="326"/>
      <c r="O170" s="364"/>
      <c r="P170" s="364"/>
    </row>
    <row r="171" spans="1:16" x14ac:dyDescent="0.25">
      <c r="A171" s="331">
        <v>43167</v>
      </c>
      <c r="B171" s="332">
        <v>180156212</v>
      </c>
      <c r="C171" s="333">
        <v>3</v>
      </c>
      <c r="D171" s="334">
        <v>310100</v>
      </c>
      <c r="E171" s="335"/>
      <c r="F171" s="333"/>
      <c r="G171" s="334"/>
      <c r="H171" s="335"/>
      <c r="I171" s="336">
        <v>2029038</v>
      </c>
      <c r="J171" s="334" t="s">
        <v>17</v>
      </c>
      <c r="K171" s="326"/>
      <c r="L171" s="326"/>
      <c r="M171" s="326"/>
      <c r="N171" s="326"/>
      <c r="O171" s="364"/>
      <c r="P171" s="364"/>
    </row>
    <row r="172" spans="1:16" x14ac:dyDescent="0.25">
      <c r="A172" s="331">
        <v>43168</v>
      </c>
      <c r="B172" s="332">
        <v>180156238</v>
      </c>
      <c r="C172" s="333">
        <v>8</v>
      </c>
      <c r="D172" s="334">
        <v>560000</v>
      </c>
      <c r="E172" s="335">
        <v>180040933</v>
      </c>
      <c r="F172" s="333">
        <v>1</v>
      </c>
      <c r="G172" s="334">
        <v>92575</v>
      </c>
      <c r="H172" s="335"/>
      <c r="I172" s="336"/>
      <c r="J172" s="334"/>
      <c r="K172" s="326"/>
      <c r="L172" s="326"/>
      <c r="M172" s="326"/>
      <c r="N172" s="326"/>
      <c r="O172" s="364"/>
      <c r="P172" s="364"/>
    </row>
    <row r="173" spans="1:16" x14ac:dyDescent="0.25">
      <c r="A173" s="331">
        <v>43168</v>
      </c>
      <c r="B173" s="332">
        <v>180156259</v>
      </c>
      <c r="C173" s="333">
        <v>3</v>
      </c>
      <c r="D173" s="334">
        <v>137288</v>
      </c>
      <c r="E173" s="335"/>
      <c r="F173" s="333"/>
      <c r="G173" s="334"/>
      <c r="H173" s="335"/>
      <c r="I173" s="336"/>
      <c r="J173" s="334"/>
      <c r="K173" s="326"/>
      <c r="L173" s="326"/>
      <c r="M173" s="326"/>
      <c r="N173" s="326"/>
      <c r="O173" s="364"/>
      <c r="P173" s="364"/>
    </row>
    <row r="174" spans="1:16" x14ac:dyDescent="0.25">
      <c r="A174" s="331">
        <v>43168</v>
      </c>
      <c r="B174" s="332">
        <v>180156274</v>
      </c>
      <c r="C174" s="333">
        <v>18</v>
      </c>
      <c r="D174" s="334">
        <v>1929900</v>
      </c>
      <c r="E174" s="335"/>
      <c r="F174" s="333"/>
      <c r="G174" s="334"/>
      <c r="H174" s="335"/>
      <c r="I174" s="336"/>
      <c r="J174" s="334"/>
      <c r="K174" s="326"/>
      <c r="L174" s="326"/>
      <c r="M174" s="326"/>
      <c r="N174" s="326"/>
      <c r="O174" s="364"/>
      <c r="P174" s="364"/>
    </row>
    <row r="175" spans="1:16" x14ac:dyDescent="0.25">
      <c r="A175" s="331">
        <v>43168</v>
      </c>
      <c r="B175" s="332">
        <v>180156284</v>
      </c>
      <c r="C175" s="333">
        <v>4</v>
      </c>
      <c r="D175" s="334">
        <v>326113</v>
      </c>
      <c r="E175" s="335"/>
      <c r="F175" s="333"/>
      <c r="G175" s="334"/>
      <c r="H175" s="335"/>
      <c r="I175" s="336"/>
      <c r="J175" s="334"/>
      <c r="K175" s="326"/>
      <c r="L175" s="326"/>
      <c r="M175" s="326"/>
      <c r="N175" s="326"/>
      <c r="O175" s="364"/>
      <c r="P175" s="364"/>
    </row>
    <row r="176" spans="1:16" x14ac:dyDescent="0.25">
      <c r="A176" s="331">
        <v>43168</v>
      </c>
      <c r="B176" s="332">
        <v>180156320</v>
      </c>
      <c r="C176" s="333">
        <v>4</v>
      </c>
      <c r="D176" s="334">
        <v>305113</v>
      </c>
      <c r="E176" s="335"/>
      <c r="F176" s="333"/>
      <c r="G176" s="334"/>
      <c r="H176" s="335"/>
      <c r="I176" s="336"/>
      <c r="J176" s="334"/>
      <c r="K176" s="326"/>
      <c r="L176" s="326"/>
      <c r="M176" s="326"/>
      <c r="N176" s="326"/>
      <c r="O176" s="364"/>
      <c r="P176" s="364"/>
    </row>
    <row r="177" spans="1:16" x14ac:dyDescent="0.25">
      <c r="A177" s="331">
        <v>43168</v>
      </c>
      <c r="B177" s="332">
        <v>180156324</v>
      </c>
      <c r="C177" s="333">
        <v>21</v>
      </c>
      <c r="D177" s="334">
        <v>2064825</v>
      </c>
      <c r="E177" s="335"/>
      <c r="F177" s="333"/>
      <c r="G177" s="334"/>
      <c r="H177" s="335"/>
      <c r="I177" s="336">
        <v>5230664</v>
      </c>
      <c r="J177" s="334" t="s">
        <v>17</v>
      </c>
      <c r="K177" s="326"/>
      <c r="L177" s="326"/>
      <c r="M177" s="326"/>
      <c r="N177" s="326"/>
      <c r="O177" s="364"/>
      <c r="P177" s="364"/>
    </row>
    <row r="178" spans="1:16" x14ac:dyDescent="0.25">
      <c r="A178" s="331">
        <v>43169</v>
      </c>
      <c r="B178" s="332">
        <v>180156370</v>
      </c>
      <c r="C178" s="333">
        <v>8</v>
      </c>
      <c r="D178" s="334">
        <v>583363</v>
      </c>
      <c r="E178" s="335">
        <v>180040964</v>
      </c>
      <c r="F178" s="333">
        <v>7</v>
      </c>
      <c r="G178" s="334">
        <v>831688</v>
      </c>
      <c r="H178" s="335"/>
      <c r="I178" s="336"/>
      <c r="J178" s="334"/>
      <c r="K178" s="326"/>
      <c r="L178" s="326"/>
      <c r="M178" s="326"/>
      <c r="N178" s="326"/>
      <c r="O178" s="364"/>
      <c r="P178" s="364"/>
    </row>
    <row r="179" spans="1:16" x14ac:dyDescent="0.25">
      <c r="A179" s="331">
        <v>43169</v>
      </c>
      <c r="B179" s="332">
        <v>180156383</v>
      </c>
      <c r="C179" s="333">
        <v>27</v>
      </c>
      <c r="D179" s="334">
        <v>2836663</v>
      </c>
      <c r="E179" s="335"/>
      <c r="F179" s="333"/>
      <c r="G179" s="334"/>
      <c r="H179" s="335"/>
      <c r="I179" s="336"/>
      <c r="J179" s="334"/>
      <c r="K179" s="326"/>
      <c r="L179" s="326"/>
      <c r="M179" s="326"/>
      <c r="N179" s="326"/>
      <c r="O179" s="364"/>
      <c r="P179" s="364"/>
    </row>
    <row r="180" spans="1:16" x14ac:dyDescent="0.25">
      <c r="A180" s="331">
        <v>43169</v>
      </c>
      <c r="B180" s="332">
        <v>180156416</v>
      </c>
      <c r="C180" s="333">
        <v>2</v>
      </c>
      <c r="D180" s="334">
        <v>203263</v>
      </c>
      <c r="E180" s="335"/>
      <c r="F180" s="333"/>
      <c r="G180" s="334"/>
      <c r="H180" s="335"/>
      <c r="I180" s="336"/>
      <c r="J180" s="334"/>
      <c r="K180" s="326"/>
      <c r="L180" s="326"/>
      <c r="M180" s="326"/>
      <c r="N180" s="326"/>
      <c r="O180" s="364"/>
      <c r="P180" s="364"/>
    </row>
    <row r="181" spans="1:16" x14ac:dyDescent="0.25">
      <c r="A181" s="331">
        <v>43169</v>
      </c>
      <c r="B181" s="332">
        <v>180156426</v>
      </c>
      <c r="C181" s="333">
        <v>1</v>
      </c>
      <c r="D181" s="334">
        <v>100013</v>
      </c>
      <c r="E181" s="335"/>
      <c r="F181" s="333"/>
      <c r="G181" s="334"/>
      <c r="H181" s="335"/>
      <c r="I181" s="336">
        <v>2891614</v>
      </c>
      <c r="J181" s="334" t="s">
        <v>17</v>
      </c>
      <c r="K181" s="326"/>
      <c r="L181" s="326"/>
      <c r="M181" s="326"/>
      <c r="N181" s="326"/>
      <c r="O181" s="364"/>
      <c r="P181" s="364"/>
    </row>
    <row r="182" spans="1:16" x14ac:dyDescent="0.25">
      <c r="A182" s="331">
        <v>43171</v>
      </c>
      <c r="B182" s="332">
        <v>180156572</v>
      </c>
      <c r="C182" s="333">
        <v>12</v>
      </c>
      <c r="D182" s="334">
        <v>1021125</v>
      </c>
      <c r="E182" s="335">
        <v>180041011</v>
      </c>
      <c r="F182" s="333">
        <v>8</v>
      </c>
      <c r="G182" s="334">
        <v>831863</v>
      </c>
      <c r="H182" s="335"/>
      <c r="I182" s="336"/>
      <c r="J182" s="334"/>
      <c r="K182" s="326"/>
      <c r="L182" s="326"/>
      <c r="M182" s="326"/>
      <c r="N182" s="326"/>
      <c r="O182" s="364"/>
      <c r="P182" s="364"/>
    </row>
    <row r="183" spans="1:16" x14ac:dyDescent="0.25">
      <c r="A183" s="331">
        <v>43171</v>
      </c>
      <c r="B183" s="332">
        <v>180156599</v>
      </c>
      <c r="C183" s="333">
        <v>23</v>
      </c>
      <c r="D183" s="334">
        <v>2658425</v>
      </c>
      <c r="E183" s="335">
        <v>180041039</v>
      </c>
      <c r="F183" s="333">
        <v>1</v>
      </c>
      <c r="G183" s="334">
        <v>250075</v>
      </c>
      <c r="H183" s="335"/>
      <c r="I183" s="336"/>
      <c r="J183" s="334"/>
      <c r="K183" s="326"/>
      <c r="L183" s="326"/>
      <c r="M183" s="326"/>
      <c r="N183" s="326"/>
      <c r="O183" s="364"/>
      <c r="P183" s="364"/>
    </row>
    <row r="184" spans="1:16" x14ac:dyDescent="0.25">
      <c r="A184" s="331">
        <v>43171</v>
      </c>
      <c r="B184" s="332">
        <v>180156604</v>
      </c>
      <c r="C184" s="333">
        <v>1</v>
      </c>
      <c r="D184" s="334">
        <v>56000</v>
      </c>
      <c r="E184" s="335"/>
      <c r="F184" s="333"/>
      <c r="G184" s="334"/>
      <c r="H184" s="335"/>
      <c r="I184" s="336"/>
      <c r="J184" s="334"/>
      <c r="K184" s="326"/>
      <c r="L184" s="326"/>
      <c r="M184" s="326"/>
      <c r="N184" s="326"/>
      <c r="O184" s="364"/>
      <c r="P184" s="364"/>
    </row>
    <row r="185" spans="1:16" x14ac:dyDescent="0.25">
      <c r="A185" s="331">
        <v>43171</v>
      </c>
      <c r="B185" s="332">
        <v>180156649</v>
      </c>
      <c r="C185" s="333">
        <v>12</v>
      </c>
      <c r="D185" s="334">
        <v>1430013</v>
      </c>
      <c r="E185" s="335"/>
      <c r="F185" s="333"/>
      <c r="G185" s="334"/>
      <c r="H185" s="335"/>
      <c r="I185" s="336"/>
      <c r="J185" s="334"/>
      <c r="K185" s="326"/>
      <c r="L185" s="326"/>
      <c r="M185" s="326"/>
      <c r="N185" s="326"/>
      <c r="O185" s="364"/>
      <c r="P185" s="364"/>
    </row>
    <row r="186" spans="1:16" x14ac:dyDescent="0.25">
      <c r="A186" s="331">
        <v>43171</v>
      </c>
      <c r="B186" s="332">
        <v>180156652</v>
      </c>
      <c r="C186" s="333">
        <v>1</v>
      </c>
      <c r="D186" s="334">
        <v>93013</v>
      </c>
      <c r="E186" s="335"/>
      <c r="F186" s="333"/>
      <c r="G186" s="334"/>
      <c r="H186" s="335"/>
      <c r="I186" s="336">
        <v>4426713</v>
      </c>
      <c r="J186" s="334" t="s">
        <v>17</v>
      </c>
      <c r="K186" s="326"/>
      <c r="L186" s="326"/>
      <c r="M186" s="326"/>
      <c r="N186" s="326"/>
      <c r="O186" s="364"/>
      <c r="P186" s="364"/>
    </row>
    <row r="187" spans="1:16" x14ac:dyDescent="0.25">
      <c r="A187" s="331">
        <v>43172</v>
      </c>
      <c r="B187" s="332">
        <v>180156680</v>
      </c>
      <c r="C187" s="333">
        <v>9</v>
      </c>
      <c r="D187" s="334">
        <v>685213</v>
      </c>
      <c r="E187" s="335">
        <v>180041040</v>
      </c>
      <c r="F187" s="333">
        <v>5</v>
      </c>
      <c r="G187" s="334">
        <v>615038</v>
      </c>
      <c r="H187" s="335"/>
      <c r="I187" s="336"/>
      <c r="J187" s="334"/>
      <c r="K187" s="326"/>
      <c r="L187" s="326"/>
      <c r="M187" s="326"/>
      <c r="N187" s="326"/>
      <c r="O187" s="364"/>
      <c r="P187" s="364"/>
    </row>
    <row r="188" spans="1:16" x14ac:dyDescent="0.25">
      <c r="A188" s="331">
        <v>43172</v>
      </c>
      <c r="B188" s="332">
        <v>180156715</v>
      </c>
      <c r="C188" s="333">
        <v>23</v>
      </c>
      <c r="D188" s="334">
        <v>2551325</v>
      </c>
      <c r="E188" s="335"/>
      <c r="F188" s="333"/>
      <c r="G188" s="334"/>
      <c r="H188" s="335"/>
      <c r="I188" s="336"/>
      <c r="J188" s="334"/>
      <c r="K188" s="326"/>
      <c r="L188" s="326"/>
      <c r="M188" s="326"/>
      <c r="N188" s="326"/>
      <c r="O188" s="364"/>
      <c r="P188" s="364"/>
    </row>
    <row r="189" spans="1:16" x14ac:dyDescent="0.25">
      <c r="A189" s="331">
        <v>43172</v>
      </c>
      <c r="B189" s="332">
        <v>180156721</v>
      </c>
      <c r="C189" s="333">
        <v>1</v>
      </c>
      <c r="D189" s="334">
        <v>80500</v>
      </c>
      <c r="E189" s="335"/>
      <c r="F189" s="333"/>
      <c r="G189" s="334"/>
      <c r="H189" s="335"/>
      <c r="I189" s="336"/>
      <c r="J189" s="334"/>
      <c r="K189" s="326"/>
      <c r="L189" s="326"/>
      <c r="M189" s="326"/>
      <c r="N189" s="326"/>
      <c r="O189" s="364"/>
      <c r="P189" s="364"/>
    </row>
    <row r="190" spans="1:16" x14ac:dyDescent="0.25">
      <c r="A190" s="331">
        <v>43172</v>
      </c>
      <c r="B190" s="332">
        <v>180156749</v>
      </c>
      <c r="C190" s="333">
        <v>6</v>
      </c>
      <c r="D190" s="334">
        <v>510213</v>
      </c>
      <c r="E190" s="335"/>
      <c r="F190" s="333"/>
      <c r="G190" s="334"/>
      <c r="H190" s="335"/>
      <c r="I190" s="336"/>
      <c r="J190" s="334"/>
      <c r="K190" s="326"/>
      <c r="L190" s="326"/>
      <c r="M190" s="326"/>
      <c r="N190" s="326"/>
      <c r="O190" s="364"/>
      <c r="P190" s="364"/>
    </row>
    <row r="191" spans="1:16" x14ac:dyDescent="0.25">
      <c r="A191" s="331">
        <v>43172</v>
      </c>
      <c r="B191" s="332">
        <v>180156752</v>
      </c>
      <c r="C191" s="333">
        <v>8</v>
      </c>
      <c r="D191" s="334">
        <v>902213</v>
      </c>
      <c r="E191" s="335"/>
      <c r="F191" s="333"/>
      <c r="G191" s="334"/>
      <c r="H191" s="335"/>
      <c r="I191" s="336">
        <v>3864351</v>
      </c>
      <c r="J191" s="334" t="s">
        <v>17</v>
      </c>
      <c r="K191" s="326"/>
      <c r="L191" s="326"/>
      <c r="M191" s="326"/>
      <c r="N191" s="326"/>
      <c r="O191" s="364"/>
      <c r="P191" s="364"/>
    </row>
    <row r="192" spans="1:16" x14ac:dyDescent="0.25">
      <c r="A192" s="331">
        <v>43173</v>
      </c>
      <c r="B192" s="332">
        <v>180156786</v>
      </c>
      <c r="C192" s="333">
        <v>12</v>
      </c>
      <c r="D192" s="334">
        <v>1014300</v>
      </c>
      <c r="E192" s="335">
        <v>180041065</v>
      </c>
      <c r="F192" s="333">
        <v>5</v>
      </c>
      <c r="G192" s="334">
        <v>553788</v>
      </c>
      <c r="H192" s="335"/>
      <c r="I192" s="336"/>
      <c r="J192" s="334"/>
      <c r="K192" s="326"/>
      <c r="L192" s="326"/>
      <c r="M192" s="326"/>
      <c r="N192" s="326"/>
      <c r="O192" s="364"/>
      <c r="P192" s="364"/>
    </row>
    <row r="193" spans="1:16" x14ac:dyDescent="0.25">
      <c r="A193" s="331">
        <v>43173</v>
      </c>
      <c r="B193" s="332">
        <v>180156813</v>
      </c>
      <c r="C193" s="333">
        <v>16</v>
      </c>
      <c r="D193" s="334">
        <v>1646138</v>
      </c>
      <c r="E193" s="335"/>
      <c r="F193" s="333"/>
      <c r="G193" s="334"/>
      <c r="H193" s="335"/>
      <c r="I193" s="336"/>
      <c r="J193" s="334"/>
      <c r="K193" s="326"/>
      <c r="L193" s="326"/>
      <c r="M193" s="326"/>
      <c r="N193" s="326"/>
      <c r="O193" s="364"/>
      <c r="P193" s="364"/>
    </row>
    <row r="194" spans="1:16" x14ac:dyDescent="0.25">
      <c r="A194" s="331">
        <v>43173</v>
      </c>
      <c r="B194" s="332">
        <v>180156820</v>
      </c>
      <c r="C194" s="333">
        <v>3</v>
      </c>
      <c r="D194" s="334">
        <v>373013</v>
      </c>
      <c r="E194" s="335"/>
      <c r="F194" s="333"/>
      <c r="G194" s="334"/>
      <c r="H194" s="335"/>
      <c r="I194" s="336"/>
      <c r="J194" s="334"/>
      <c r="K194" s="326"/>
      <c r="L194" s="326"/>
      <c r="M194" s="326"/>
      <c r="N194" s="326"/>
      <c r="O194" s="364"/>
      <c r="P194" s="364"/>
    </row>
    <row r="195" spans="1:16" x14ac:dyDescent="0.25">
      <c r="A195" s="331">
        <v>43173</v>
      </c>
      <c r="B195" s="332">
        <v>180156868</v>
      </c>
      <c r="C195" s="333">
        <v>1</v>
      </c>
      <c r="D195" s="334">
        <v>67900</v>
      </c>
      <c r="E195" s="335"/>
      <c r="F195" s="333"/>
      <c r="G195" s="334"/>
      <c r="H195" s="335"/>
      <c r="I195" s="336"/>
      <c r="J195" s="334"/>
      <c r="K195" s="326"/>
      <c r="L195" s="326"/>
      <c r="M195" s="326"/>
      <c r="N195" s="326"/>
      <c r="O195" s="364"/>
      <c r="P195" s="364"/>
    </row>
    <row r="196" spans="1:16" x14ac:dyDescent="0.25">
      <c r="A196" s="331">
        <v>43173</v>
      </c>
      <c r="B196" s="332">
        <v>180156870</v>
      </c>
      <c r="C196" s="333">
        <v>14</v>
      </c>
      <c r="D196" s="334">
        <v>1747638</v>
      </c>
      <c r="E196" s="335"/>
      <c r="F196" s="333"/>
      <c r="G196" s="334"/>
      <c r="H196" s="335"/>
      <c r="I196" s="336">
        <v>4295201</v>
      </c>
      <c r="J196" s="334" t="s">
        <v>17</v>
      </c>
      <c r="K196" s="326"/>
      <c r="L196" s="326"/>
      <c r="M196" s="326"/>
      <c r="N196" s="326"/>
      <c r="O196" s="364"/>
      <c r="P196" s="364"/>
    </row>
    <row r="197" spans="1:16" x14ac:dyDescent="0.25">
      <c r="A197" s="331">
        <v>43174</v>
      </c>
      <c r="B197" s="332">
        <v>180156914</v>
      </c>
      <c r="C197" s="333">
        <v>9</v>
      </c>
      <c r="D197" s="334">
        <v>708488</v>
      </c>
      <c r="E197" s="335">
        <v>180041089</v>
      </c>
      <c r="F197" s="333">
        <v>8</v>
      </c>
      <c r="G197" s="334">
        <v>883138</v>
      </c>
      <c r="H197" s="335"/>
      <c r="I197" s="336"/>
      <c r="J197" s="334"/>
      <c r="K197" s="326"/>
      <c r="L197" s="326"/>
      <c r="M197" s="326"/>
      <c r="N197" s="326"/>
      <c r="O197" s="364"/>
      <c r="P197" s="364"/>
    </row>
    <row r="198" spans="1:16" x14ac:dyDescent="0.25">
      <c r="A198" s="331">
        <v>43174</v>
      </c>
      <c r="B198" s="332">
        <v>180156938</v>
      </c>
      <c r="C198" s="333">
        <v>16</v>
      </c>
      <c r="D198" s="334">
        <v>1445850</v>
      </c>
      <c r="E198" s="335"/>
      <c r="F198" s="333"/>
      <c r="G198" s="334"/>
      <c r="H198" s="335"/>
      <c r="I198" s="336"/>
      <c r="J198" s="334"/>
      <c r="K198" s="326"/>
      <c r="L198" s="326"/>
      <c r="M198" s="326"/>
      <c r="N198" s="326"/>
      <c r="O198" s="364"/>
      <c r="P198" s="364"/>
    </row>
    <row r="199" spans="1:16" x14ac:dyDescent="0.25">
      <c r="A199" s="331">
        <v>43174</v>
      </c>
      <c r="B199" s="332">
        <v>180156986</v>
      </c>
      <c r="C199" s="333">
        <v>7</v>
      </c>
      <c r="D199" s="334">
        <v>718375</v>
      </c>
      <c r="E199" s="335"/>
      <c r="F199" s="333"/>
      <c r="G199" s="334"/>
      <c r="H199" s="335"/>
      <c r="I199" s="336"/>
      <c r="J199" s="334"/>
      <c r="K199" s="326"/>
      <c r="L199" s="326"/>
      <c r="M199" s="326"/>
      <c r="N199" s="326"/>
      <c r="O199" s="364"/>
      <c r="P199" s="364"/>
    </row>
    <row r="200" spans="1:16" x14ac:dyDescent="0.25">
      <c r="A200" s="331">
        <v>43174</v>
      </c>
      <c r="B200" s="332">
        <v>180156703</v>
      </c>
      <c r="C200" s="333">
        <v>3</v>
      </c>
      <c r="D200" s="334">
        <v>198625</v>
      </c>
      <c r="E200" s="335"/>
      <c r="F200" s="333"/>
      <c r="G200" s="334"/>
      <c r="H200" s="335"/>
      <c r="I200" s="336"/>
      <c r="J200" s="334"/>
      <c r="K200" s="326"/>
      <c r="L200" s="326"/>
      <c r="M200" s="326"/>
      <c r="N200" s="326"/>
      <c r="O200" s="364"/>
      <c r="P200" s="364"/>
    </row>
    <row r="201" spans="1:16" x14ac:dyDescent="0.25">
      <c r="A201" s="331">
        <v>43174</v>
      </c>
      <c r="B201" s="332">
        <v>180157004</v>
      </c>
      <c r="C201" s="333">
        <v>1</v>
      </c>
      <c r="D201" s="334">
        <v>47163</v>
      </c>
      <c r="E201" s="335"/>
      <c r="F201" s="333"/>
      <c r="G201" s="334"/>
      <c r="H201" s="335"/>
      <c r="I201" s="336"/>
      <c r="J201" s="334"/>
      <c r="K201" s="326"/>
      <c r="L201" s="326"/>
      <c r="M201" s="326"/>
      <c r="N201" s="326"/>
      <c r="O201" s="364"/>
      <c r="P201" s="364"/>
    </row>
    <row r="202" spans="1:16" x14ac:dyDescent="0.25">
      <c r="A202" s="331">
        <v>43174</v>
      </c>
      <c r="B202" s="332">
        <v>180157016</v>
      </c>
      <c r="C202" s="333">
        <v>1</v>
      </c>
      <c r="D202" s="334">
        <v>97125</v>
      </c>
      <c r="E202" s="335"/>
      <c r="F202" s="333"/>
      <c r="G202" s="334"/>
      <c r="H202" s="335"/>
      <c r="I202" s="336">
        <v>2332488</v>
      </c>
      <c r="J202" s="334" t="s">
        <v>17</v>
      </c>
      <c r="K202" s="326"/>
      <c r="L202" s="326"/>
      <c r="M202" s="326"/>
      <c r="N202" s="326"/>
      <c r="O202" s="364"/>
      <c r="P202" s="364"/>
    </row>
    <row r="203" spans="1:16" x14ac:dyDescent="0.25">
      <c r="A203" s="331">
        <v>43175</v>
      </c>
      <c r="B203" s="332">
        <v>180157037</v>
      </c>
      <c r="C203" s="333">
        <v>1</v>
      </c>
      <c r="D203" s="334">
        <v>72975</v>
      </c>
      <c r="E203" s="335">
        <v>180041127</v>
      </c>
      <c r="F203" s="333">
        <v>4</v>
      </c>
      <c r="G203" s="334">
        <v>359888</v>
      </c>
      <c r="H203" s="335"/>
      <c r="I203" s="336"/>
      <c r="J203" s="334"/>
      <c r="K203" s="326"/>
      <c r="L203" s="326"/>
      <c r="M203" s="326"/>
      <c r="N203" s="326"/>
      <c r="O203" s="364"/>
      <c r="P203" s="364"/>
    </row>
    <row r="204" spans="1:16" x14ac:dyDescent="0.25">
      <c r="A204" s="331">
        <v>43175</v>
      </c>
      <c r="B204" s="332">
        <v>180157073</v>
      </c>
      <c r="C204" s="333">
        <v>7</v>
      </c>
      <c r="D204" s="334">
        <v>700963</v>
      </c>
      <c r="E204" s="335"/>
      <c r="F204" s="333"/>
      <c r="G204" s="334"/>
      <c r="H204" s="335"/>
      <c r="I204" s="336"/>
      <c r="J204" s="334"/>
      <c r="K204" s="326"/>
      <c r="L204" s="326"/>
      <c r="M204" s="326"/>
      <c r="N204" s="326"/>
      <c r="O204" s="364"/>
      <c r="P204" s="364"/>
    </row>
    <row r="205" spans="1:16" x14ac:dyDescent="0.25">
      <c r="A205" s="331">
        <v>43175</v>
      </c>
      <c r="B205" s="332">
        <v>180157087</v>
      </c>
      <c r="C205" s="333">
        <v>4</v>
      </c>
      <c r="D205" s="334">
        <v>496038</v>
      </c>
      <c r="E205" s="335"/>
      <c r="F205" s="333"/>
      <c r="G205" s="334"/>
      <c r="H205" s="335"/>
      <c r="I205" s="336"/>
      <c r="J205" s="334"/>
      <c r="K205" s="326"/>
      <c r="L205" s="326"/>
      <c r="M205" s="326"/>
      <c r="N205" s="326"/>
      <c r="O205" s="364"/>
      <c r="P205" s="364"/>
    </row>
    <row r="206" spans="1:16" x14ac:dyDescent="0.25">
      <c r="A206" s="331">
        <v>43175</v>
      </c>
      <c r="B206" s="332">
        <v>180157112</v>
      </c>
      <c r="C206" s="333">
        <v>5</v>
      </c>
      <c r="D206" s="334">
        <v>379138</v>
      </c>
      <c r="E206" s="335"/>
      <c r="F206" s="333"/>
      <c r="G206" s="334"/>
      <c r="H206" s="335"/>
      <c r="I206" s="336">
        <v>1289226</v>
      </c>
      <c r="J206" s="334" t="s">
        <v>17</v>
      </c>
      <c r="K206" s="326"/>
      <c r="L206" s="326"/>
      <c r="M206" s="326"/>
      <c r="N206" s="326"/>
      <c r="O206" s="364"/>
      <c r="P206" s="364"/>
    </row>
    <row r="207" spans="1:16" x14ac:dyDescent="0.25">
      <c r="A207" s="331">
        <v>43176</v>
      </c>
      <c r="B207" s="332">
        <v>180157159</v>
      </c>
      <c r="C207" s="333">
        <v>4</v>
      </c>
      <c r="D207" s="334">
        <v>373888</v>
      </c>
      <c r="E207" s="335">
        <v>180041161</v>
      </c>
      <c r="F207" s="333">
        <v>6</v>
      </c>
      <c r="G207" s="334">
        <v>688450</v>
      </c>
      <c r="H207" s="335"/>
      <c r="I207" s="336"/>
      <c r="J207" s="334"/>
      <c r="K207" s="326"/>
      <c r="L207" s="326"/>
      <c r="M207" s="326"/>
      <c r="N207" s="326"/>
      <c r="O207" s="364"/>
      <c r="P207" s="364"/>
    </row>
    <row r="208" spans="1:16" x14ac:dyDescent="0.25">
      <c r="A208" s="331">
        <v>43176</v>
      </c>
      <c r="B208" s="332">
        <v>180157209</v>
      </c>
      <c r="C208" s="333">
        <v>18</v>
      </c>
      <c r="D208" s="334">
        <v>1788850</v>
      </c>
      <c r="E208" s="335"/>
      <c r="F208" s="333"/>
      <c r="G208" s="334"/>
      <c r="H208" s="335"/>
      <c r="I208" s="336"/>
      <c r="J208" s="334"/>
      <c r="K208" s="326"/>
      <c r="L208" s="326"/>
      <c r="M208" s="326"/>
      <c r="N208" s="326"/>
      <c r="O208" s="364"/>
      <c r="P208" s="364"/>
    </row>
    <row r="209" spans="1:16" x14ac:dyDescent="0.25">
      <c r="A209" s="331">
        <v>43176</v>
      </c>
      <c r="B209" s="332">
        <v>180157215</v>
      </c>
      <c r="C209" s="333">
        <v>2</v>
      </c>
      <c r="D209" s="334">
        <v>231875</v>
      </c>
      <c r="E209" s="335"/>
      <c r="F209" s="333"/>
      <c r="G209" s="334"/>
      <c r="H209" s="335"/>
      <c r="I209" s="336">
        <v>1706163</v>
      </c>
      <c r="J209" s="334" t="s">
        <v>17</v>
      </c>
      <c r="K209" s="326"/>
      <c r="L209" s="326"/>
      <c r="M209" s="326"/>
      <c r="N209" s="326"/>
      <c r="O209" s="364"/>
      <c r="P209" s="364"/>
    </row>
    <row r="210" spans="1:16" x14ac:dyDescent="0.25">
      <c r="A210" s="331">
        <v>43178</v>
      </c>
      <c r="B210" s="332">
        <v>180157379</v>
      </c>
      <c r="C210" s="333">
        <v>16</v>
      </c>
      <c r="D210" s="334">
        <v>1090863</v>
      </c>
      <c r="E210" s="335">
        <v>180041217</v>
      </c>
      <c r="F210" s="333">
        <v>3</v>
      </c>
      <c r="G210" s="334">
        <v>307213</v>
      </c>
      <c r="H210" s="335"/>
      <c r="I210" s="336"/>
      <c r="J210" s="334"/>
      <c r="K210" s="326"/>
      <c r="L210" s="326"/>
      <c r="M210" s="326"/>
      <c r="N210" s="326"/>
      <c r="O210" s="364"/>
      <c r="P210" s="364"/>
    </row>
    <row r="211" spans="1:16" x14ac:dyDescent="0.25">
      <c r="A211" s="331">
        <v>43178</v>
      </c>
      <c r="B211" s="332">
        <v>180157407</v>
      </c>
      <c r="C211" s="333">
        <v>25</v>
      </c>
      <c r="D211" s="334">
        <v>2681263</v>
      </c>
      <c r="E211" s="335"/>
      <c r="F211" s="333"/>
      <c r="G211" s="334"/>
      <c r="H211" s="335"/>
      <c r="I211" s="336"/>
      <c r="J211" s="334"/>
      <c r="K211" s="326"/>
      <c r="L211" s="326"/>
      <c r="M211" s="326"/>
      <c r="N211" s="326"/>
      <c r="O211" s="364"/>
      <c r="P211" s="364"/>
    </row>
    <row r="212" spans="1:16" x14ac:dyDescent="0.25">
      <c r="A212" s="331">
        <v>43178</v>
      </c>
      <c r="B212" s="332">
        <v>180157413</v>
      </c>
      <c r="C212" s="333">
        <v>4</v>
      </c>
      <c r="D212" s="334">
        <v>410113</v>
      </c>
      <c r="E212" s="335"/>
      <c r="F212" s="333"/>
      <c r="G212" s="334"/>
      <c r="H212" s="335"/>
      <c r="I212" s="336"/>
      <c r="J212" s="334"/>
      <c r="K212" s="326"/>
      <c r="L212" s="326"/>
      <c r="M212" s="326"/>
      <c r="N212" s="326"/>
      <c r="O212" s="364"/>
      <c r="P212" s="364"/>
    </row>
    <row r="213" spans="1:16" x14ac:dyDescent="0.25">
      <c r="A213" s="331">
        <v>43178</v>
      </c>
      <c r="B213" s="332">
        <v>180157459</v>
      </c>
      <c r="C213" s="333">
        <v>14</v>
      </c>
      <c r="D213" s="334">
        <v>1495375</v>
      </c>
      <c r="E213" s="335"/>
      <c r="F213" s="333"/>
      <c r="G213" s="334"/>
      <c r="H213" s="335"/>
      <c r="I213" s="336"/>
      <c r="J213" s="334"/>
      <c r="K213" s="326"/>
      <c r="L213" s="326"/>
      <c r="M213" s="326"/>
      <c r="N213" s="326"/>
      <c r="O213" s="364"/>
      <c r="P213" s="364"/>
    </row>
    <row r="214" spans="1:16" x14ac:dyDescent="0.25">
      <c r="A214" s="331">
        <v>43178</v>
      </c>
      <c r="B214" s="332">
        <v>180157462</v>
      </c>
      <c r="C214" s="333">
        <v>2</v>
      </c>
      <c r="D214" s="334">
        <v>172113</v>
      </c>
      <c r="E214" s="335"/>
      <c r="F214" s="333"/>
      <c r="G214" s="334"/>
      <c r="H214" s="335"/>
      <c r="I214" s="336">
        <v>5542514</v>
      </c>
      <c r="J214" s="334" t="s">
        <v>17</v>
      </c>
      <c r="K214" s="326"/>
      <c r="L214" s="326"/>
      <c r="M214" s="326"/>
      <c r="N214" s="326"/>
      <c r="O214" s="364"/>
      <c r="P214" s="364"/>
    </row>
    <row r="215" spans="1:16" x14ac:dyDescent="0.25">
      <c r="A215" s="331">
        <v>43179</v>
      </c>
      <c r="B215" s="332">
        <v>180157494</v>
      </c>
      <c r="C215" s="333">
        <v>6</v>
      </c>
      <c r="D215" s="334">
        <v>497963</v>
      </c>
      <c r="E215" s="335">
        <v>180041246</v>
      </c>
      <c r="F215" s="333">
        <v>6</v>
      </c>
      <c r="G215" s="334">
        <v>709188</v>
      </c>
      <c r="H215" s="335"/>
      <c r="I215" s="336"/>
      <c r="J215" s="334"/>
      <c r="K215" s="326"/>
      <c r="L215" s="326"/>
      <c r="M215" s="326"/>
      <c r="N215" s="326"/>
      <c r="O215" s="364"/>
      <c r="P215" s="364"/>
    </row>
    <row r="216" spans="1:16" x14ac:dyDescent="0.25">
      <c r="A216" s="331">
        <v>43179</v>
      </c>
      <c r="B216" s="332">
        <v>180157519</v>
      </c>
      <c r="C216" s="333">
        <v>19</v>
      </c>
      <c r="D216" s="334">
        <v>1687263</v>
      </c>
      <c r="E216" s="335"/>
      <c r="F216" s="333"/>
      <c r="G216" s="334"/>
      <c r="H216" s="335"/>
      <c r="I216" s="336"/>
      <c r="J216" s="334"/>
      <c r="K216" s="326"/>
      <c r="L216" s="326"/>
      <c r="M216" s="326"/>
      <c r="N216" s="326"/>
      <c r="O216" s="364"/>
      <c r="P216" s="364"/>
    </row>
    <row r="217" spans="1:16" x14ac:dyDescent="0.25">
      <c r="A217" s="331">
        <v>43179</v>
      </c>
      <c r="B217" s="332">
        <v>180157544</v>
      </c>
      <c r="C217" s="333">
        <v>3</v>
      </c>
      <c r="D217" s="334">
        <v>340113</v>
      </c>
      <c r="E217" s="335"/>
      <c r="F217" s="333"/>
      <c r="G217" s="334"/>
      <c r="H217" s="335"/>
      <c r="I217" s="336"/>
      <c r="J217" s="334"/>
      <c r="K217" s="326"/>
      <c r="L217" s="326"/>
      <c r="M217" s="326"/>
      <c r="N217" s="326"/>
      <c r="O217" s="364"/>
      <c r="P217" s="364"/>
    </row>
    <row r="218" spans="1:16" x14ac:dyDescent="0.25">
      <c r="A218" s="331">
        <v>43179</v>
      </c>
      <c r="B218" s="332">
        <v>180157576</v>
      </c>
      <c r="C218" s="333">
        <v>7</v>
      </c>
      <c r="D218" s="334">
        <v>660275</v>
      </c>
      <c r="E218" s="335"/>
      <c r="F218" s="333"/>
      <c r="G218" s="334"/>
      <c r="H218" s="335"/>
      <c r="I218" s="336"/>
      <c r="J218" s="334"/>
      <c r="K218" s="326"/>
      <c r="L218" s="326"/>
      <c r="M218" s="326"/>
      <c r="N218" s="326"/>
      <c r="O218" s="364"/>
      <c r="P218" s="364"/>
    </row>
    <row r="219" spans="1:16" x14ac:dyDescent="0.25">
      <c r="A219" s="331">
        <v>43179</v>
      </c>
      <c r="B219" s="332">
        <v>180157577</v>
      </c>
      <c r="C219" s="333">
        <v>1</v>
      </c>
      <c r="D219" s="334">
        <v>95025</v>
      </c>
      <c r="E219" s="335"/>
      <c r="F219" s="333"/>
      <c r="G219" s="334"/>
      <c r="H219" s="335"/>
      <c r="I219" s="336">
        <v>2571451</v>
      </c>
      <c r="J219" s="334" t="s">
        <v>17</v>
      </c>
      <c r="K219" s="326"/>
      <c r="L219" s="326"/>
      <c r="M219" s="326"/>
      <c r="N219" s="326"/>
      <c r="O219" s="364"/>
      <c r="P219" s="364"/>
    </row>
    <row r="220" spans="1:16" x14ac:dyDescent="0.25">
      <c r="A220" s="331">
        <v>43180</v>
      </c>
      <c r="B220" s="332">
        <v>180157607</v>
      </c>
      <c r="C220" s="333">
        <v>3</v>
      </c>
      <c r="D220" s="334">
        <v>205013</v>
      </c>
      <c r="E220" s="335">
        <v>180041267</v>
      </c>
      <c r="F220" s="333">
        <v>13</v>
      </c>
      <c r="G220" s="334">
        <v>1396500</v>
      </c>
      <c r="H220" s="335"/>
      <c r="I220" s="336"/>
      <c r="J220" s="334"/>
      <c r="K220" s="326"/>
      <c r="L220" s="326"/>
      <c r="M220" s="326"/>
      <c r="N220" s="326"/>
      <c r="O220" s="364"/>
      <c r="P220" s="364"/>
    </row>
    <row r="221" spans="1:16" x14ac:dyDescent="0.25">
      <c r="A221" s="331">
        <v>43180</v>
      </c>
      <c r="B221" s="332">
        <v>180157621</v>
      </c>
      <c r="C221" s="333">
        <v>12</v>
      </c>
      <c r="D221" s="334">
        <v>1284675</v>
      </c>
      <c r="E221" s="335"/>
      <c r="F221" s="333"/>
      <c r="G221" s="334"/>
      <c r="H221" s="335"/>
      <c r="I221" s="336"/>
      <c r="J221" s="334"/>
      <c r="K221" s="326"/>
      <c r="L221" s="326"/>
      <c r="M221" s="326"/>
      <c r="N221" s="326"/>
      <c r="O221" s="364"/>
      <c r="P221" s="364"/>
    </row>
    <row r="222" spans="1:16" x14ac:dyDescent="0.25">
      <c r="A222" s="331">
        <v>43180</v>
      </c>
      <c r="B222" s="332">
        <v>180157637</v>
      </c>
      <c r="C222" s="333">
        <v>1</v>
      </c>
      <c r="D222" s="334">
        <v>104038</v>
      </c>
      <c r="E222" s="335"/>
      <c r="F222" s="333"/>
      <c r="G222" s="334"/>
      <c r="H222" s="335"/>
      <c r="I222" s="336"/>
      <c r="J222" s="334"/>
      <c r="K222" s="326"/>
      <c r="L222" s="326"/>
      <c r="M222" s="326"/>
      <c r="N222" s="326"/>
      <c r="O222" s="364"/>
      <c r="P222" s="364"/>
    </row>
    <row r="223" spans="1:16" x14ac:dyDescent="0.25">
      <c r="A223" s="331">
        <v>43180</v>
      </c>
      <c r="B223" s="332">
        <v>180157667</v>
      </c>
      <c r="C223" s="333">
        <v>7</v>
      </c>
      <c r="D223" s="334">
        <v>689850</v>
      </c>
      <c r="E223" s="335"/>
      <c r="F223" s="333"/>
      <c r="G223" s="334"/>
      <c r="H223" s="335"/>
      <c r="I223" s="336"/>
      <c r="J223" s="334"/>
      <c r="K223" s="326"/>
      <c r="L223" s="326"/>
      <c r="M223" s="326"/>
      <c r="N223" s="326"/>
      <c r="O223" s="364"/>
      <c r="P223" s="364"/>
    </row>
    <row r="224" spans="1:16" x14ac:dyDescent="0.25">
      <c r="A224" s="331">
        <v>43180</v>
      </c>
      <c r="B224" s="332">
        <v>180157670</v>
      </c>
      <c r="C224" s="333">
        <v>7</v>
      </c>
      <c r="D224" s="334">
        <v>381063</v>
      </c>
      <c r="E224" s="335"/>
      <c r="F224" s="333"/>
      <c r="G224" s="334"/>
      <c r="H224" s="335"/>
      <c r="I224" s="336">
        <v>1268139</v>
      </c>
      <c r="J224" s="334" t="s">
        <v>17</v>
      </c>
      <c r="K224" s="326"/>
      <c r="L224" s="326"/>
      <c r="M224" s="326"/>
      <c r="N224" s="326"/>
      <c r="O224" s="364"/>
      <c r="P224" s="364"/>
    </row>
    <row r="225" spans="1:16" x14ac:dyDescent="0.25">
      <c r="A225" s="331">
        <v>43181</v>
      </c>
      <c r="B225" s="332">
        <v>180157700</v>
      </c>
      <c r="C225" s="333">
        <v>3</v>
      </c>
      <c r="D225" s="334">
        <v>269150</v>
      </c>
      <c r="E225" s="335">
        <v>180041284</v>
      </c>
      <c r="F225" s="333">
        <v>14</v>
      </c>
      <c r="G225" s="334">
        <v>1455563</v>
      </c>
      <c r="H225" s="335"/>
      <c r="I225" s="336"/>
      <c r="J225" s="334"/>
      <c r="K225" s="326"/>
      <c r="L225" s="326"/>
      <c r="M225" s="326"/>
      <c r="N225" s="326"/>
      <c r="O225" s="364"/>
      <c r="P225" s="364"/>
    </row>
    <row r="226" spans="1:16" x14ac:dyDescent="0.25">
      <c r="A226" s="331">
        <v>43181</v>
      </c>
      <c r="B226" s="332">
        <v>180157726</v>
      </c>
      <c r="C226" s="333">
        <v>10</v>
      </c>
      <c r="D226" s="334">
        <v>1061550</v>
      </c>
      <c r="E226" s="335"/>
      <c r="F226" s="333"/>
      <c r="G226" s="334"/>
      <c r="H226" s="335"/>
      <c r="I226" s="336"/>
      <c r="J226" s="334"/>
      <c r="K226" s="326"/>
      <c r="L226" s="326"/>
      <c r="M226" s="326"/>
      <c r="N226" s="326"/>
      <c r="O226" s="364"/>
      <c r="P226" s="364"/>
    </row>
    <row r="227" spans="1:16" x14ac:dyDescent="0.25">
      <c r="A227" s="331">
        <v>43181</v>
      </c>
      <c r="B227" s="332">
        <v>180157731</v>
      </c>
      <c r="C227" s="333">
        <v>4</v>
      </c>
      <c r="D227" s="334">
        <v>235638</v>
      </c>
      <c r="E227" s="335"/>
      <c r="F227" s="333"/>
      <c r="G227" s="334"/>
      <c r="H227" s="335"/>
      <c r="I227" s="336"/>
      <c r="J227" s="334"/>
      <c r="K227" s="326"/>
      <c r="L227" s="326"/>
      <c r="M227" s="326"/>
      <c r="N227" s="326"/>
      <c r="O227" s="364"/>
      <c r="P227" s="364"/>
    </row>
    <row r="228" spans="1:16" x14ac:dyDescent="0.25">
      <c r="A228" s="331">
        <v>43181</v>
      </c>
      <c r="B228" s="332">
        <v>180157771</v>
      </c>
      <c r="C228" s="333">
        <v>7</v>
      </c>
      <c r="D228" s="334">
        <v>678038</v>
      </c>
      <c r="E228" s="335"/>
      <c r="F228" s="333"/>
      <c r="G228" s="334"/>
      <c r="H228" s="335"/>
      <c r="I228" s="336">
        <v>788813</v>
      </c>
      <c r="J228" s="334" t="s">
        <v>17</v>
      </c>
      <c r="K228" s="326"/>
      <c r="L228" s="326"/>
      <c r="M228" s="326"/>
      <c r="N228" s="326"/>
      <c r="O228" s="364"/>
      <c r="P228" s="364"/>
    </row>
    <row r="229" spans="1:16" x14ac:dyDescent="0.25">
      <c r="A229" s="331">
        <v>43182</v>
      </c>
      <c r="B229" s="332">
        <v>180157807</v>
      </c>
      <c r="C229" s="333">
        <v>2</v>
      </c>
      <c r="D229" s="334">
        <v>147000</v>
      </c>
      <c r="E229" s="335">
        <v>180041316</v>
      </c>
      <c r="F229" s="333">
        <v>3</v>
      </c>
      <c r="G229" s="334">
        <v>376950</v>
      </c>
      <c r="H229" s="335"/>
      <c r="I229" s="336"/>
      <c r="J229" s="334"/>
      <c r="K229" s="326"/>
      <c r="L229" s="326"/>
      <c r="M229" s="326"/>
      <c r="N229" s="326"/>
      <c r="O229" s="364"/>
      <c r="P229" s="364"/>
    </row>
    <row r="230" spans="1:16" x14ac:dyDescent="0.25">
      <c r="A230" s="331">
        <v>43182</v>
      </c>
      <c r="B230" s="332">
        <v>180157830</v>
      </c>
      <c r="C230" s="333">
        <v>13</v>
      </c>
      <c r="D230" s="334">
        <v>1254400</v>
      </c>
      <c r="E230" s="335"/>
      <c r="F230" s="333"/>
      <c r="G230" s="334"/>
      <c r="H230" s="335"/>
      <c r="I230" s="336"/>
      <c r="J230" s="334"/>
      <c r="K230" s="326"/>
      <c r="L230" s="326"/>
      <c r="M230" s="326"/>
      <c r="N230" s="326"/>
      <c r="O230" s="364"/>
      <c r="P230" s="364"/>
    </row>
    <row r="231" spans="1:16" x14ac:dyDescent="0.25">
      <c r="A231" s="331">
        <v>43182</v>
      </c>
      <c r="B231" s="332">
        <v>180157863</v>
      </c>
      <c r="C231" s="333">
        <v>12</v>
      </c>
      <c r="D231" s="334">
        <v>1215463</v>
      </c>
      <c r="E231" s="335"/>
      <c r="F231" s="333"/>
      <c r="G231" s="334"/>
      <c r="H231" s="335"/>
      <c r="I231" s="336"/>
      <c r="J231" s="334"/>
      <c r="K231" s="326"/>
      <c r="L231" s="326"/>
      <c r="M231" s="326"/>
      <c r="N231" s="326"/>
      <c r="O231" s="364"/>
      <c r="P231" s="364"/>
    </row>
    <row r="232" spans="1:16" x14ac:dyDescent="0.25">
      <c r="A232" s="331">
        <v>43182</v>
      </c>
      <c r="B232" s="332">
        <v>180157864</v>
      </c>
      <c r="C232" s="333">
        <v>3</v>
      </c>
      <c r="D232" s="334">
        <v>354200</v>
      </c>
      <c r="E232" s="335"/>
      <c r="F232" s="333"/>
      <c r="G232" s="334"/>
      <c r="H232" s="335"/>
      <c r="I232" s="336">
        <v>2594113</v>
      </c>
      <c r="J232" s="334" t="s">
        <v>17</v>
      </c>
      <c r="K232" s="326"/>
      <c r="L232" s="326"/>
      <c r="M232" s="326"/>
      <c r="N232" s="326"/>
      <c r="O232" s="364"/>
      <c r="P232" s="364"/>
    </row>
    <row r="233" spans="1:16" x14ac:dyDescent="0.25">
      <c r="A233" s="331">
        <v>43183</v>
      </c>
      <c r="B233" s="332">
        <v>180157912</v>
      </c>
      <c r="C233" s="333">
        <v>5</v>
      </c>
      <c r="D233" s="334">
        <v>440738</v>
      </c>
      <c r="E233" s="335">
        <v>180041340</v>
      </c>
      <c r="F233" s="333">
        <v>7</v>
      </c>
      <c r="G233" s="334">
        <v>729663</v>
      </c>
      <c r="H233" s="335"/>
      <c r="I233" s="336"/>
      <c r="J233" s="334"/>
      <c r="K233" s="326"/>
      <c r="L233" s="326"/>
      <c r="M233" s="326"/>
      <c r="N233" s="326"/>
      <c r="O233" s="364"/>
      <c r="P233" s="364"/>
    </row>
    <row r="234" spans="1:16" x14ac:dyDescent="0.25">
      <c r="A234" s="331">
        <v>43183</v>
      </c>
      <c r="B234" s="332">
        <v>180157928</v>
      </c>
      <c r="C234" s="333">
        <v>15</v>
      </c>
      <c r="D234" s="334">
        <v>1433513</v>
      </c>
      <c r="E234" s="335"/>
      <c r="F234" s="333"/>
      <c r="G234" s="334"/>
      <c r="H234" s="335"/>
      <c r="I234" s="336"/>
      <c r="J234" s="334"/>
      <c r="K234" s="326"/>
      <c r="L234" s="326"/>
      <c r="M234" s="326"/>
      <c r="N234" s="326"/>
      <c r="O234" s="364"/>
      <c r="P234" s="364"/>
    </row>
    <row r="235" spans="1:16" x14ac:dyDescent="0.25">
      <c r="A235" s="331">
        <v>43183</v>
      </c>
      <c r="B235" s="332">
        <v>180157959</v>
      </c>
      <c r="C235" s="333">
        <v>1</v>
      </c>
      <c r="D235" s="334">
        <v>112875</v>
      </c>
      <c r="E235" s="335"/>
      <c r="F235" s="333"/>
      <c r="G235" s="334"/>
      <c r="H235" s="335"/>
      <c r="I235" s="336">
        <v>1257463</v>
      </c>
      <c r="J235" s="334" t="s">
        <v>17</v>
      </c>
      <c r="K235" s="326"/>
      <c r="L235" s="326"/>
      <c r="M235" s="326"/>
      <c r="N235" s="326"/>
      <c r="O235" s="364"/>
      <c r="P235" s="364"/>
    </row>
    <row r="236" spans="1:16" x14ac:dyDescent="0.25">
      <c r="A236" s="331">
        <v>43185</v>
      </c>
      <c r="B236" s="332">
        <v>180158116</v>
      </c>
      <c r="C236" s="333">
        <v>14</v>
      </c>
      <c r="D236" s="334">
        <v>1138813</v>
      </c>
      <c r="E236" s="335">
        <v>180041399</v>
      </c>
      <c r="F236" s="333">
        <v>6</v>
      </c>
      <c r="G236" s="334">
        <v>451850</v>
      </c>
      <c r="H236" s="335"/>
      <c r="I236" s="336"/>
      <c r="J236" s="334"/>
      <c r="K236" s="326"/>
      <c r="L236" s="326"/>
      <c r="M236" s="326"/>
      <c r="N236" s="326"/>
      <c r="O236" s="364"/>
      <c r="P236" s="364"/>
    </row>
    <row r="237" spans="1:16" x14ac:dyDescent="0.25">
      <c r="A237" s="331">
        <v>43185</v>
      </c>
      <c r="B237" s="332">
        <v>180158147</v>
      </c>
      <c r="C237" s="333">
        <v>27</v>
      </c>
      <c r="D237" s="334">
        <v>2795538</v>
      </c>
      <c r="E237" s="335"/>
      <c r="F237" s="333"/>
      <c r="G237" s="334"/>
      <c r="H237" s="335"/>
      <c r="I237" s="336"/>
      <c r="J237" s="334"/>
      <c r="K237" s="326"/>
      <c r="L237" s="326"/>
      <c r="M237" s="326"/>
      <c r="N237" s="326"/>
      <c r="O237" s="364"/>
      <c r="P237" s="364"/>
    </row>
    <row r="238" spans="1:16" x14ac:dyDescent="0.25">
      <c r="A238" s="331">
        <v>43185</v>
      </c>
      <c r="B238" s="332">
        <v>180158152</v>
      </c>
      <c r="C238" s="333">
        <v>1</v>
      </c>
      <c r="D238" s="334">
        <v>77088</v>
      </c>
      <c r="E238" s="335"/>
      <c r="F238" s="333"/>
      <c r="G238" s="334"/>
      <c r="H238" s="335"/>
      <c r="I238" s="336"/>
      <c r="J238" s="334"/>
      <c r="K238" s="326"/>
      <c r="L238" s="326"/>
      <c r="M238" s="326"/>
      <c r="N238" s="326"/>
      <c r="O238" s="364"/>
      <c r="P238" s="364"/>
    </row>
    <row r="239" spans="1:16" x14ac:dyDescent="0.25">
      <c r="A239" s="331">
        <v>43185</v>
      </c>
      <c r="B239" s="332">
        <v>180158180</v>
      </c>
      <c r="C239" s="333">
        <v>10</v>
      </c>
      <c r="D239" s="334">
        <v>1098475</v>
      </c>
      <c r="E239" s="335"/>
      <c r="F239" s="333"/>
      <c r="G239" s="334"/>
      <c r="H239" s="335"/>
      <c r="I239" s="336"/>
      <c r="J239" s="334"/>
      <c r="K239" s="326"/>
      <c r="L239" s="326"/>
      <c r="M239" s="326"/>
      <c r="N239" s="326"/>
      <c r="O239" s="364"/>
      <c r="P239" s="364"/>
    </row>
    <row r="240" spans="1:16" x14ac:dyDescent="0.25">
      <c r="A240" s="331">
        <v>43185</v>
      </c>
      <c r="B240" s="332">
        <v>180158189</v>
      </c>
      <c r="C240" s="333">
        <v>1</v>
      </c>
      <c r="D240" s="334">
        <v>64575</v>
      </c>
      <c r="E240" s="335"/>
      <c r="F240" s="333"/>
      <c r="G240" s="334"/>
      <c r="H240" s="335"/>
      <c r="I240" s="336">
        <v>4722639</v>
      </c>
      <c r="J240" s="334" t="s">
        <v>17</v>
      </c>
      <c r="K240" s="326"/>
      <c r="L240" s="326"/>
      <c r="M240" s="326"/>
      <c r="N240" s="326"/>
      <c r="O240" s="364"/>
      <c r="P240" s="364"/>
    </row>
    <row r="241" spans="1:16" x14ac:dyDescent="0.25">
      <c r="A241" s="331">
        <v>43186</v>
      </c>
      <c r="B241" s="332">
        <v>180158216</v>
      </c>
      <c r="C241" s="333">
        <v>7</v>
      </c>
      <c r="D241" s="334">
        <v>531825</v>
      </c>
      <c r="E241" s="335">
        <v>180041426</v>
      </c>
      <c r="F241" s="333">
        <v>5</v>
      </c>
      <c r="G241" s="334">
        <v>410463</v>
      </c>
      <c r="H241" s="335"/>
      <c r="I241" s="336"/>
      <c r="J241" s="334"/>
      <c r="K241" s="326"/>
      <c r="L241" s="326"/>
      <c r="M241" s="326"/>
      <c r="N241" s="326"/>
      <c r="O241" s="364"/>
      <c r="P241" s="364"/>
    </row>
    <row r="242" spans="1:16" x14ac:dyDescent="0.25">
      <c r="A242" s="331">
        <v>43186</v>
      </c>
      <c r="B242" s="332">
        <v>180158237</v>
      </c>
      <c r="C242" s="333">
        <v>9</v>
      </c>
      <c r="D242" s="334">
        <v>816638</v>
      </c>
      <c r="E242" s="335"/>
      <c r="F242" s="333"/>
      <c r="G242" s="334"/>
      <c r="H242" s="335"/>
      <c r="I242" s="336"/>
      <c r="J242" s="334"/>
      <c r="K242" s="326"/>
      <c r="L242" s="326"/>
      <c r="M242" s="326"/>
      <c r="N242" s="326"/>
      <c r="O242" s="364"/>
      <c r="P242" s="364"/>
    </row>
    <row r="243" spans="1:16" x14ac:dyDescent="0.25">
      <c r="A243" s="331">
        <v>43186</v>
      </c>
      <c r="B243" s="332">
        <v>180158256</v>
      </c>
      <c r="C243" s="333">
        <v>2</v>
      </c>
      <c r="D243" s="334">
        <v>194075</v>
      </c>
      <c r="E243" s="335"/>
      <c r="F243" s="333"/>
      <c r="G243" s="334"/>
      <c r="H243" s="335"/>
      <c r="I243" s="336"/>
      <c r="J243" s="334"/>
      <c r="K243" s="326"/>
      <c r="L243" s="326"/>
      <c r="M243" s="326"/>
      <c r="N243" s="326"/>
      <c r="O243" s="364"/>
      <c r="P243" s="364"/>
    </row>
    <row r="244" spans="1:16" x14ac:dyDescent="0.25">
      <c r="A244" s="331">
        <v>43186</v>
      </c>
      <c r="B244" s="332">
        <v>180158274</v>
      </c>
      <c r="C244" s="333">
        <v>5</v>
      </c>
      <c r="D244" s="334">
        <v>574875</v>
      </c>
      <c r="E244" s="335"/>
      <c r="F244" s="333"/>
      <c r="G244" s="334"/>
      <c r="H244" s="335"/>
      <c r="I244" s="336"/>
      <c r="J244" s="334"/>
      <c r="K244" s="326"/>
      <c r="L244" s="326"/>
      <c r="M244" s="326"/>
      <c r="N244" s="326"/>
      <c r="O244" s="364"/>
      <c r="P244" s="364"/>
    </row>
    <row r="245" spans="1:16" x14ac:dyDescent="0.25">
      <c r="A245" s="331">
        <v>43186</v>
      </c>
      <c r="B245" s="332">
        <v>180158279</v>
      </c>
      <c r="C245" s="333">
        <v>1</v>
      </c>
      <c r="D245" s="334">
        <v>52325</v>
      </c>
      <c r="E245" s="335"/>
      <c r="F245" s="333"/>
      <c r="G245" s="334"/>
      <c r="H245" s="335"/>
      <c r="I245" s="336">
        <v>1759275</v>
      </c>
      <c r="J245" s="334" t="s">
        <v>17</v>
      </c>
      <c r="K245" s="326"/>
      <c r="L245" s="326"/>
      <c r="M245" s="326"/>
      <c r="N245" s="326"/>
      <c r="O245" s="364"/>
      <c r="P245" s="364"/>
    </row>
    <row r="246" spans="1:16" x14ac:dyDescent="0.25">
      <c r="A246" s="331">
        <v>43187</v>
      </c>
      <c r="B246" s="332">
        <v>180158309</v>
      </c>
      <c r="C246" s="333">
        <v>8</v>
      </c>
      <c r="D246" s="334">
        <v>698250</v>
      </c>
      <c r="E246" s="335">
        <v>180041457</v>
      </c>
      <c r="F246" s="333">
        <v>11</v>
      </c>
      <c r="G246" s="334">
        <v>1062600</v>
      </c>
      <c r="H246" s="335"/>
      <c r="I246" s="336"/>
      <c r="J246" s="334"/>
      <c r="K246" s="326"/>
      <c r="L246" s="326"/>
      <c r="M246" s="326"/>
      <c r="N246" s="326"/>
      <c r="O246" s="364"/>
      <c r="P246" s="364"/>
    </row>
    <row r="247" spans="1:16" x14ac:dyDescent="0.25">
      <c r="A247" s="331">
        <v>43187</v>
      </c>
      <c r="B247" s="332">
        <v>180158333</v>
      </c>
      <c r="C247" s="333">
        <v>14</v>
      </c>
      <c r="D247" s="334">
        <v>1536325</v>
      </c>
      <c r="E247" s="335"/>
      <c r="F247" s="333"/>
      <c r="G247" s="334"/>
      <c r="H247" s="335"/>
      <c r="I247" s="336"/>
      <c r="J247" s="334"/>
      <c r="K247" s="326"/>
      <c r="L247" s="326"/>
      <c r="M247" s="326"/>
      <c r="N247" s="326"/>
      <c r="O247" s="364"/>
      <c r="P247" s="364"/>
    </row>
    <row r="248" spans="1:16" x14ac:dyDescent="0.25">
      <c r="A248" s="331">
        <v>43187</v>
      </c>
      <c r="B248" s="332">
        <v>180158378</v>
      </c>
      <c r="C248" s="333">
        <v>7</v>
      </c>
      <c r="D248" s="334">
        <v>770963</v>
      </c>
      <c r="E248" s="335"/>
      <c r="F248" s="333"/>
      <c r="G248" s="334"/>
      <c r="H248" s="335"/>
      <c r="I248" s="336"/>
      <c r="J248" s="334"/>
      <c r="K248" s="326"/>
      <c r="L248" s="326"/>
      <c r="M248" s="326"/>
      <c r="N248" s="326"/>
      <c r="O248" s="364"/>
      <c r="P248" s="364"/>
    </row>
    <row r="249" spans="1:16" x14ac:dyDescent="0.25">
      <c r="A249" s="331">
        <v>43187</v>
      </c>
      <c r="B249" s="332">
        <v>180158383</v>
      </c>
      <c r="C249" s="333">
        <v>2</v>
      </c>
      <c r="D249" s="334">
        <v>161613</v>
      </c>
      <c r="E249" s="335"/>
      <c r="F249" s="333"/>
      <c r="G249" s="334"/>
      <c r="H249" s="335"/>
      <c r="I249" s="336">
        <v>2104551</v>
      </c>
      <c r="J249" s="334" t="s">
        <v>17</v>
      </c>
      <c r="K249" s="326"/>
      <c r="L249" s="326"/>
      <c r="M249" s="326"/>
      <c r="N249" s="326"/>
      <c r="O249" s="364"/>
      <c r="P249" s="364"/>
    </row>
    <row r="250" spans="1:16" x14ac:dyDescent="0.25">
      <c r="A250" s="331">
        <v>43188</v>
      </c>
      <c r="B250" s="332">
        <v>180158421</v>
      </c>
      <c r="C250" s="333">
        <v>7</v>
      </c>
      <c r="D250" s="334">
        <v>420263</v>
      </c>
      <c r="E250" s="335">
        <v>180041480</v>
      </c>
      <c r="F250" s="333">
        <v>12</v>
      </c>
      <c r="G250" s="334">
        <v>1464488</v>
      </c>
      <c r="H250" s="335"/>
      <c r="I250" s="336"/>
      <c r="J250" s="334"/>
      <c r="K250" s="326"/>
      <c r="L250" s="326"/>
      <c r="M250" s="326"/>
      <c r="N250" s="326"/>
      <c r="O250" s="364"/>
      <c r="P250" s="364"/>
    </row>
    <row r="251" spans="1:16" x14ac:dyDescent="0.25">
      <c r="A251" s="331">
        <v>43188</v>
      </c>
      <c r="B251" s="332">
        <v>180158453</v>
      </c>
      <c r="C251" s="333">
        <v>21</v>
      </c>
      <c r="D251" s="334">
        <v>2157575</v>
      </c>
      <c r="E251" s="335"/>
      <c r="F251" s="333"/>
      <c r="G251" s="334"/>
      <c r="H251" s="335"/>
      <c r="I251" s="336"/>
      <c r="J251" s="334"/>
      <c r="K251" s="326"/>
      <c r="L251" s="326"/>
      <c r="M251" s="326"/>
      <c r="N251" s="326"/>
      <c r="O251" s="364"/>
      <c r="P251" s="364"/>
    </row>
    <row r="252" spans="1:16" x14ac:dyDescent="0.25">
      <c r="A252" s="331">
        <v>43188</v>
      </c>
      <c r="B252" s="332">
        <v>180158507</v>
      </c>
      <c r="C252" s="333">
        <v>10</v>
      </c>
      <c r="D252" s="334">
        <v>904750</v>
      </c>
      <c r="E252" s="335"/>
      <c r="F252" s="333"/>
      <c r="G252" s="334"/>
      <c r="H252" s="335"/>
      <c r="I252" s="336">
        <v>2018100</v>
      </c>
      <c r="J252" s="334" t="s">
        <v>17</v>
      </c>
      <c r="K252" s="326"/>
      <c r="L252" s="326"/>
      <c r="M252" s="326"/>
      <c r="N252" s="326"/>
      <c r="O252" s="364"/>
      <c r="P252" s="364"/>
    </row>
    <row r="253" spans="1:16" x14ac:dyDescent="0.25">
      <c r="A253" s="331">
        <v>43189</v>
      </c>
      <c r="B253" s="332">
        <v>180158537</v>
      </c>
      <c r="C253" s="333">
        <v>8</v>
      </c>
      <c r="D253" s="334">
        <v>630963</v>
      </c>
      <c r="E253" s="335">
        <v>180041520</v>
      </c>
      <c r="F253" s="333">
        <v>4</v>
      </c>
      <c r="G253" s="334">
        <v>379750</v>
      </c>
      <c r="H253" s="335"/>
      <c r="I253" s="336"/>
      <c r="J253" s="334"/>
      <c r="K253" s="326"/>
      <c r="L253" s="326"/>
      <c r="M253" s="326"/>
      <c r="N253" s="326"/>
      <c r="O253" s="364"/>
      <c r="P253" s="364"/>
    </row>
    <row r="254" spans="1:16" x14ac:dyDescent="0.25">
      <c r="A254" s="331">
        <v>43189</v>
      </c>
      <c r="B254" s="332">
        <v>180158592</v>
      </c>
      <c r="C254" s="333">
        <v>17</v>
      </c>
      <c r="D254" s="334">
        <v>1788850</v>
      </c>
      <c r="E254" s="335"/>
      <c r="F254" s="333"/>
      <c r="G254" s="334"/>
      <c r="H254" s="335"/>
      <c r="I254" s="336"/>
      <c r="J254" s="334"/>
      <c r="K254" s="326"/>
      <c r="L254" s="326"/>
      <c r="M254" s="326"/>
      <c r="N254" s="326"/>
      <c r="O254" s="364"/>
      <c r="P254" s="364"/>
    </row>
    <row r="255" spans="1:16" x14ac:dyDescent="0.25">
      <c r="A255" s="331">
        <v>43189</v>
      </c>
      <c r="B255" s="332">
        <v>180158599</v>
      </c>
      <c r="C255" s="333">
        <v>2</v>
      </c>
      <c r="D255" s="334">
        <v>208425</v>
      </c>
      <c r="E255" s="335"/>
      <c r="F255" s="333"/>
      <c r="G255" s="334"/>
      <c r="H255" s="335"/>
      <c r="I255" s="336">
        <v>2248488</v>
      </c>
      <c r="J255" s="334" t="s">
        <v>17</v>
      </c>
      <c r="K255" s="326"/>
      <c r="L255" s="326"/>
      <c r="M255" s="326"/>
      <c r="N255" s="326"/>
      <c r="O255" s="364"/>
      <c r="P255" s="364"/>
    </row>
    <row r="256" spans="1:16" x14ac:dyDescent="0.25">
      <c r="A256" s="331">
        <v>43190</v>
      </c>
      <c r="B256" s="332">
        <v>180158647</v>
      </c>
      <c r="C256" s="333">
        <v>3</v>
      </c>
      <c r="D256" s="334">
        <v>391738</v>
      </c>
      <c r="E256" s="335">
        <v>180041552</v>
      </c>
      <c r="F256" s="333">
        <v>9</v>
      </c>
      <c r="G256" s="334">
        <v>922338</v>
      </c>
      <c r="H256" s="335"/>
      <c r="I256" s="336"/>
      <c r="J256" s="334"/>
      <c r="K256" s="326"/>
      <c r="L256" s="326"/>
      <c r="M256" s="326"/>
      <c r="N256" s="326"/>
      <c r="O256" s="364"/>
      <c r="P256" s="364"/>
    </row>
    <row r="257" spans="1:16" x14ac:dyDescent="0.25">
      <c r="A257" s="331">
        <v>43190</v>
      </c>
      <c r="B257" s="332">
        <v>180158716</v>
      </c>
      <c r="C257" s="333">
        <v>23</v>
      </c>
      <c r="D257" s="334">
        <v>2395138</v>
      </c>
      <c r="E257" s="335"/>
      <c r="F257" s="333"/>
      <c r="G257" s="334"/>
      <c r="H257" s="335"/>
      <c r="I257" s="336"/>
      <c r="J257" s="334"/>
      <c r="K257" s="326"/>
      <c r="L257" s="326"/>
      <c r="M257" s="326"/>
      <c r="N257" s="326"/>
      <c r="O257" s="364"/>
      <c r="P257" s="364"/>
    </row>
    <row r="258" spans="1:16" x14ac:dyDescent="0.25">
      <c r="A258" s="331">
        <v>43190</v>
      </c>
      <c r="B258" s="332">
        <v>180158720</v>
      </c>
      <c r="C258" s="333">
        <v>14</v>
      </c>
      <c r="D258" s="334">
        <v>904488</v>
      </c>
      <c r="E258" s="335"/>
      <c r="F258" s="333"/>
      <c r="G258" s="334"/>
      <c r="H258" s="335"/>
      <c r="I258" s="336">
        <v>2769026</v>
      </c>
      <c r="J258" s="334" t="s">
        <v>17</v>
      </c>
      <c r="K258" s="326"/>
      <c r="L258" s="326"/>
      <c r="M258" s="326"/>
      <c r="N258" s="326"/>
      <c r="O258" s="364"/>
      <c r="P258" s="364"/>
    </row>
    <row r="259" spans="1:16" x14ac:dyDescent="0.25">
      <c r="A259" s="331">
        <v>43192</v>
      </c>
      <c r="B259" s="332">
        <v>180158844</v>
      </c>
      <c r="C259" s="333">
        <v>35</v>
      </c>
      <c r="D259" s="334">
        <v>2441163</v>
      </c>
      <c r="E259" s="335">
        <v>180041606</v>
      </c>
      <c r="F259" s="333">
        <v>2</v>
      </c>
      <c r="G259" s="334">
        <v>226013</v>
      </c>
      <c r="H259" s="335"/>
      <c r="I259" s="336"/>
      <c r="J259" s="334"/>
      <c r="K259" s="326"/>
      <c r="L259" s="326"/>
      <c r="M259" s="326"/>
      <c r="N259" s="326"/>
      <c r="O259" s="364"/>
      <c r="P259" s="364"/>
    </row>
    <row r="260" spans="1:16" x14ac:dyDescent="0.25">
      <c r="A260" s="331">
        <v>43192</v>
      </c>
      <c r="B260" s="332">
        <v>180158866</v>
      </c>
      <c r="C260" s="333">
        <v>19</v>
      </c>
      <c r="D260" s="334">
        <v>1778438</v>
      </c>
      <c r="E260" s="335"/>
      <c r="F260" s="333"/>
      <c r="G260" s="334"/>
      <c r="H260" s="335"/>
      <c r="I260" s="336"/>
      <c r="J260" s="334"/>
      <c r="K260" s="326"/>
      <c r="L260" s="326"/>
      <c r="M260" s="326"/>
      <c r="N260" s="326"/>
      <c r="O260" s="364"/>
      <c r="P260" s="364"/>
    </row>
    <row r="261" spans="1:16" x14ac:dyDescent="0.25">
      <c r="A261" s="331">
        <v>43192</v>
      </c>
      <c r="B261" s="332">
        <v>180158889</v>
      </c>
      <c r="C261" s="333">
        <v>1</v>
      </c>
      <c r="D261" s="334">
        <v>42875</v>
      </c>
      <c r="E261" s="335"/>
      <c r="F261" s="333"/>
      <c r="G261" s="334"/>
      <c r="H261" s="335"/>
      <c r="I261" s="336"/>
      <c r="J261" s="334"/>
      <c r="K261" s="326"/>
      <c r="L261" s="326"/>
      <c r="M261" s="326"/>
      <c r="N261" s="326"/>
      <c r="O261" s="364"/>
      <c r="P261" s="364"/>
    </row>
    <row r="262" spans="1:16" x14ac:dyDescent="0.25">
      <c r="A262" s="331">
        <v>43192</v>
      </c>
      <c r="B262" s="332">
        <v>180158911</v>
      </c>
      <c r="C262" s="333">
        <v>7</v>
      </c>
      <c r="D262" s="334">
        <v>730800</v>
      </c>
      <c r="E262" s="335"/>
      <c r="F262" s="333"/>
      <c r="G262" s="334"/>
      <c r="H262" s="335"/>
      <c r="I262" s="336"/>
      <c r="J262" s="334"/>
      <c r="K262" s="326"/>
      <c r="L262" s="326"/>
      <c r="M262" s="326"/>
      <c r="N262" s="326"/>
      <c r="O262" s="364"/>
      <c r="P262" s="364"/>
    </row>
    <row r="263" spans="1:16" x14ac:dyDescent="0.25">
      <c r="A263" s="331">
        <v>43192</v>
      </c>
      <c r="B263" s="332">
        <v>180158922</v>
      </c>
      <c r="C263" s="333">
        <v>1</v>
      </c>
      <c r="D263" s="334">
        <v>140000</v>
      </c>
      <c r="E263" s="335"/>
      <c r="F263" s="333"/>
      <c r="G263" s="334"/>
      <c r="H263" s="335"/>
      <c r="I263" s="336">
        <v>4907263</v>
      </c>
      <c r="J263" s="334" t="s">
        <v>17</v>
      </c>
      <c r="K263" s="326"/>
      <c r="L263" s="326"/>
      <c r="M263" s="326"/>
      <c r="N263" s="326"/>
      <c r="O263" s="364"/>
      <c r="P263" s="364"/>
    </row>
    <row r="264" spans="1:16" x14ac:dyDescent="0.25">
      <c r="A264" s="331">
        <v>43193</v>
      </c>
      <c r="B264" s="332">
        <v>180158949</v>
      </c>
      <c r="C264" s="333">
        <v>6</v>
      </c>
      <c r="D264" s="334">
        <v>419475</v>
      </c>
      <c r="E264" s="335">
        <v>180041628</v>
      </c>
      <c r="F264" s="333">
        <v>3</v>
      </c>
      <c r="G264" s="334">
        <v>293213</v>
      </c>
      <c r="H264" s="335"/>
      <c r="I264" s="336"/>
      <c r="J264" s="334"/>
      <c r="K264" s="326"/>
      <c r="L264" s="326"/>
      <c r="M264" s="326"/>
      <c r="N264" s="326"/>
      <c r="O264" s="364"/>
      <c r="P264" s="364"/>
    </row>
    <row r="265" spans="1:16" x14ac:dyDescent="0.25">
      <c r="A265" s="331">
        <v>43193</v>
      </c>
      <c r="B265" s="332">
        <v>180158969</v>
      </c>
      <c r="C265" s="333">
        <v>14</v>
      </c>
      <c r="D265" s="334">
        <v>1563013</v>
      </c>
      <c r="E265" s="335"/>
      <c r="F265" s="333"/>
      <c r="G265" s="334"/>
      <c r="H265" s="335"/>
      <c r="I265" s="336"/>
      <c r="J265" s="334"/>
      <c r="K265" s="326"/>
      <c r="L265" s="326"/>
      <c r="M265" s="326"/>
      <c r="N265" s="326"/>
      <c r="O265" s="364"/>
      <c r="P265" s="364"/>
    </row>
    <row r="266" spans="1:16" x14ac:dyDescent="0.25">
      <c r="A266" s="331">
        <v>43193</v>
      </c>
      <c r="B266" s="332">
        <v>180158991</v>
      </c>
      <c r="C266" s="333">
        <v>4</v>
      </c>
      <c r="D266" s="334">
        <v>252088</v>
      </c>
      <c r="E266" s="335"/>
      <c r="F266" s="333"/>
      <c r="G266" s="334"/>
      <c r="H266" s="335"/>
      <c r="I266" s="336"/>
      <c r="J266" s="334"/>
      <c r="K266" s="326"/>
      <c r="L266" s="326"/>
      <c r="M266" s="326"/>
      <c r="N266" s="326"/>
      <c r="O266" s="364"/>
      <c r="P266" s="364"/>
    </row>
    <row r="267" spans="1:16" x14ac:dyDescent="0.25">
      <c r="A267" s="331">
        <v>43193</v>
      </c>
      <c r="B267" s="332">
        <v>180159020</v>
      </c>
      <c r="C267" s="333">
        <v>4</v>
      </c>
      <c r="D267" s="334">
        <v>287350</v>
      </c>
      <c r="E267" s="335"/>
      <c r="F267" s="333"/>
      <c r="G267" s="334"/>
      <c r="H267" s="335"/>
      <c r="I267" s="336"/>
      <c r="J267" s="334"/>
      <c r="K267" s="326"/>
      <c r="L267" s="326"/>
      <c r="M267" s="326"/>
      <c r="N267" s="326"/>
      <c r="O267" s="364"/>
      <c r="P267" s="364"/>
    </row>
    <row r="268" spans="1:16" x14ac:dyDescent="0.25">
      <c r="A268" s="331">
        <v>43193</v>
      </c>
      <c r="B268" s="332">
        <v>180159023</v>
      </c>
      <c r="C268" s="333">
        <v>10</v>
      </c>
      <c r="D268" s="334">
        <v>1085963</v>
      </c>
      <c r="E268" s="335"/>
      <c r="F268" s="333"/>
      <c r="G268" s="334"/>
      <c r="H268" s="335"/>
      <c r="I268" s="336">
        <v>3027326</v>
      </c>
      <c r="J268" s="334" t="s">
        <v>17</v>
      </c>
      <c r="K268" s="326"/>
      <c r="L268" s="326"/>
      <c r="M268" s="326"/>
      <c r="N268" s="326"/>
      <c r="O268" s="364"/>
      <c r="P268" s="364"/>
    </row>
    <row r="269" spans="1:16" x14ac:dyDescent="0.25">
      <c r="A269" s="331">
        <v>43194</v>
      </c>
      <c r="B269" s="332">
        <v>180159068</v>
      </c>
      <c r="C269" s="333">
        <v>15</v>
      </c>
      <c r="D269" s="334">
        <v>1131463</v>
      </c>
      <c r="E269" s="335">
        <v>180041650</v>
      </c>
      <c r="F269" s="333">
        <v>7</v>
      </c>
      <c r="G269" s="334">
        <v>786013</v>
      </c>
      <c r="H269" s="335"/>
      <c r="I269" s="336"/>
      <c r="J269" s="334"/>
      <c r="K269" s="326"/>
      <c r="L269" s="326"/>
      <c r="M269" s="326"/>
      <c r="N269" s="326"/>
      <c r="O269" s="364"/>
      <c r="P269" s="364"/>
    </row>
    <row r="270" spans="1:16" x14ac:dyDescent="0.25">
      <c r="A270" s="331">
        <v>43194</v>
      </c>
      <c r="B270" s="332">
        <v>180159090</v>
      </c>
      <c r="C270" s="333">
        <v>17</v>
      </c>
      <c r="D270" s="334">
        <v>1627325</v>
      </c>
      <c r="E270" s="335"/>
      <c r="F270" s="333"/>
      <c r="G270" s="334"/>
      <c r="H270" s="335"/>
      <c r="I270" s="336"/>
      <c r="J270" s="334"/>
      <c r="K270" s="326"/>
      <c r="L270" s="326"/>
      <c r="M270" s="326"/>
      <c r="N270" s="326"/>
      <c r="O270" s="364"/>
      <c r="P270" s="364"/>
    </row>
    <row r="271" spans="1:16" x14ac:dyDescent="0.25">
      <c r="A271" s="331">
        <v>43194</v>
      </c>
      <c r="B271" s="332">
        <v>180159095</v>
      </c>
      <c r="C271" s="333">
        <v>9</v>
      </c>
      <c r="D271" s="334">
        <v>714438</v>
      </c>
      <c r="E271" s="335"/>
      <c r="F271" s="333"/>
      <c r="G271" s="334"/>
      <c r="H271" s="335"/>
      <c r="I271" s="336"/>
      <c r="J271" s="334"/>
      <c r="K271" s="326"/>
      <c r="L271" s="326"/>
      <c r="M271" s="326"/>
      <c r="N271" s="326"/>
      <c r="O271" s="364"/>
      <c r="P271" s="364"/>
    </row>
    <row r="272" spans="1:16" x14ac:dyDescent="0.25">
      <c r="A272" s="331">
        <v>43194</v>
      </c>
      <c r="B272" s="332">
        <v>180159142</v>
      </c>
      <c r="C272" s="333">
        <v>10</v>
      </c>
      <c r="D272" s="334">
        <v>1021913</v>
      </c>
      <c r="E272" s="335"/>
      <c r="F272" s="333"/>
      <c r="G272" s="334"/>
      <c r="H272" s="335"/>
      <c r="I272" s="336"/>
      <c r="J272" s="334"/>
      <c r="K272" s="326"/>
      <c r="L272" s="326"/>
      <c r="M272" s="326"/>
      <c r="N272" s="326"/>
      <c r="O272" s="364"/>
      <c r="P272" s="364"/>
    </row>
    <row r="273" spans="1:16" x14ac:dyDescent="0.25">
      <c r="A273" s="331">
        <v>43194</v>
      </c>
      <c r="B273" s="332">
        <v>180159149</v>
      </c>
      <c r="C273" s="333">
        <v>3</v>
      </c>
      <c r="D273" s="334">
        <v>305813</v>
      </c>
      <c r="E273" s="335"/>
      <c r="F273" s="333"/>
      <c r="G273" s="334"/>
      <c r="H273" s="335"/>
      <c r="I273" s="336"/>
      <c r="J273" s="334"/>
      <c r="K273" s="326"/>
      <c r="L273" s="326"/>
      <c r="M273" s="326"/>
      <c r="N273" s="326"/>
      <c r="O273" s="364"/>
      <c r="P273" s="364"/>
    </row>
    <row r="274" spans="1:16" x14ac:dyDescent="0.25">
      <c r="A274" s="331">
        <v>43194</v>
      </c>
      <c r="B274" s="332">
        <v>180159152</v>
      </c>
      <c r="C274" s="333">
        <v>1</v>
      </c>
      <c r="D274" s="334">
        <v>147175</v>
      </c>
      <c r="E274" s="335"/>
      <c r="F274" s="333"/>
      <c r="G274" s="334"/>
      <c r="H274" s="335"/>
      <c r="I274" s="336">
        <v>4449464</v>
      </c>
      <c r="J274" s="334" t="s">
        <v>17</v>
      </c>
      <c r="K274" s="326"/>
      <c r="L274" s="326"/>
      <c r="M274" s="326"/>
      <c r="N274" s="326"/>
      <c r="O274" s="364"/>
      <c r="P274" s="364"/>
    </row>
    <row r="275" spans="1:16" x14ac:dyDescent="0.25">
      <c r="A275" s="331">
        <v>43195</v>
      </c>
      <c r="B275" s="332">
        <v>180159196</v>
      </c>
      <c r="C275" s="333">
        <v>11</v>
      </c>
      <c r="D275" s="334">
        <v>921375</v>
      </c>
      <c r="E275" s="335">
        <v>180041681</v>
      </c>
      <c r="F275" s="333">
        <v>6</v>
      </c>
      <c r="G275" s="334">
        <v>649075</v>
      </c>
      <c r="H275" s="335"/>
      <c r="I275" s="336"/>
      <c r="J275" s="334"/>
      <c r="K275" s="326"/>
      <c r="L275" s="326"/>
      <c r="M275" s="326"/>
      <c r="N275" s="326"/>
      <c r="O275" s="364"/>
      <c r="P275" s="364"/>
    </row>
    <row r="276" spans="1:16" x14ac:dyDescent="0.25">
      <c r="A276" s="331">
        <v>43195</v>
      </c>
      <c r="B276" s="332">
        <v>180159211</v>
      </c>
      <c r="C276" s="333">
        <v>7</v>
      </c>
      <c r="D276" s="334">
        <v>728000</v>
      </c>
      <c r="E276" s="335"/>
      <c r="F276" s="333"/>
      <c r="G276" s="334"/>
      <c r="H276" s="335"/>
      <c r="I276" s="336"/>
      <c r="J276" s="334"/>
      <c r="K276" s="326"/>
      <c r="L276" s="326"/>
      <c r="M276" s="326"/>
      <c r="N276" s="326"/>
      <c r="O276" s="364"/>
      <c r="P276" s="364"/>
    </row>
    <row r="277" spans="1:16" x14ac:dyDescent="0.25">
      <c r="A277" s="331">
        <v>43195</v>
      </c>
      <c r="B277" s="332">
        <v>180159257</v>
      </c>
      <c r="C277" s="333">
        <v>3</v>
      </c>
      <c r="D277" s="334">
        <v>265825</v>
      </c>
      <c r="E277" s="335"/>
      <c r="F277" s="333"/>
      <c r="G277" s="334"/>
      <c r="H277" s="335"/>
      <c r="I277" s="336"/>
      <c r="J277" s="334"/>
      <c r="K277" s="326"/>
      <c r="L277" s="326"/>
      <c r="M277" s="326"/>
      <c r="N277" s="326"/>
      <c r="O277" s="364"/>
      <c r="P277" s="364"/>
    </row>
    <row r="278" spans="1:16" x14ac:dyDescent="0.25">
      <c r="A278" s="331">
        <v>43195</v>
      </c>
      <c r="B278" s="332">
        <v>180159263</v>
      </c>
      <c r="C278" s="333">
        <v>11</v>
      </c>
      <c r="D278" s="334">
        <v>1136100</v>
      </c>
      <c r="E278" s="335"/>
      <c r="F278" s="333"/>
      <c r="G278" s="334"/>
      <c r="H278" s="335"/>
      <c r="I278" s="336">
        <v>2402225</v>
      </c>
      <c r="J278" s="334" t="s">
        <v>17</v>
      </c>
      <c r="K278" s="326"/>
      <c r="L278" s="326"/>
      <c r="M278" s="326"/>
      <c r="N278" s="326"/>
      <c r="O278" s="364"/>
      <c r="P278" s="364"/>
    </row>
    <row r="279" spans="1:16" x14ac:dyDescent="0.25">
      <c r="A279" s="331">
        <v>43196</v>
      </c>
      <c r="B279" s="332">
        <v>180159299</v>
      </c>
      <c r="C279" s="333">
        <v>5</v>
      </c>
      <c r="D279" s="334">
        <v>487025</v>
      </c>
      <c r="E279" s="335">
        <v>180041708</v>
      </c>
      <c r="F279" s="333">
        <v>7</v>
      </c>
      <c r="G279" s="334">
        <v>655288</v>
      </c>
      <c r="H279" s="335"/>
      <c r="I279" s="336"/>
      <c r="J279" s="334"/>
      <c r="K279" s="326"/>
      <c r="L279" s="326"/>
      <c r="M279" s="326"/>
      <c r="N279" s="326"/>
      <c r="O279" s="364"/>
      <c r="P279" s="364"/>
    </row>
    <row r="280" spans="1:16" x14ac:dyDescent="0.25">
      <c r="A280" s="331">
        <v>43196</v>
      </c>
      <c r="B280" s="332">
        <v>180159315</v>
      </c>
      <c r="C280" s="333">
        <v>5</v>
      </c>
      <c r="D280" s="334">
        <v>518350</v>
      </c>
      <c r="E280" s="335"/>
      <c r="F280" s="333"/>
      <c r="G280" s="334"/>
      <c r="H280" s="335"/>
      <c r="I280" s="336"/>
      <c r="J280" s="334"/>
      <c r="K280" s="326"/>
      <c r="L280" s="326"/>
      <c r="M280" s="326"/>
      <c r="N280" s="326"/>
      <c r="O280" s="364"/>
      <c r="P280" s="364"/>
    </row>
    <row r="281" spans="1:16" x14ac:dyDescent="0.25">
      <c r="A281" s="331">
        <v>43196</v>
      </c>
      <c r="B281" s="332">
        <v>180159321</v>
      </c>
      <c r="C281" s="333">
        <v>2</v>
      </c>
      <c r="D281" s="334">
        <v>175613</v>
      </c>
      <c r="E281" s="335"/>
      <c r="F281" s="333"/>
      <c r="G281" s="334"/>
      <c r="H281" s="335"/>
      <c r="I281" s="336"/>
      <c r="J281" s="334"/>
      <c r="K281" s="326"/>
      <c r="L281" s="326"/>
      <c r="M281" s="326"/>
      <c r="N281" s="326"/>
      <c r="O281" s="364"/>
      <c r="P281" s="364"/>
    </row>
    <row r="282" spans="1:16" x14ac:dyDescent="0.25">
      <c r="A282" s="331">
        <v>43196</v>
      </c>
      <c r="B282" s="332">
        <v>180159355</v>
      </c>
      <c r="C282" s="333">
        <v>7</v>
      </c>
      <c r="D282" s="334">
        <v>691163</v>
      </c>
      <c r="E282" s="335"/>
      <c r="F282" s="333"/>
      <c r="G282" s="334"/>
      <c r="H282" s="335"/>
      <c r="I282" s="336"/>
      <c r="J282" s="334"/>
      <c r="K282" s="326"/>
      <c r="L282" s="326"/>
      <c r="M282" s="326"/>
      <c r="N282" s="326"/>
      <c r="O282" s="364"/>
      <c r="P282" s="364"/>
    </row>
    <row r="283" spans="1:16" x14ac:dyDescent="0.25">
      <c r="A283" s="331">
        <v>43196</v>
      </c>
      <c r="B283" s="332">
        <v>180159365</v>
      </c>
      <c r="C283" s="333">
        <v>1</v>
      </c>
      <c r="D283" s="334">
        <v>56788</v>
      </c>
      <c r="E283" s="335"/>
      <c r="F283" s="333"/>
      <c r="G283" s="334"/>
      <c r="H283" s="335"/>
      <c r="I283" s="336">
        <v>1273651</v>
      </c>
      <c r="J283" s="334" t="s">
        <v>17</v>
      </c>
      <c r="K283" s="326"/>
      <c r="L283" s="326"/>
      <c r="M283" s="326"/>
      <c r="N283" s="326"/>
      <c r="O283" s="364"/>
      <c r="P283" s="364"/>
    </row>
    <row r="284" spans="1:16" x14ac:dyDescent="0.25">
      <c r="A284" s="331">
        <v>43197</v>
      </c>
      <c r="B284" s="332">
        <v>180159453</v>
      </c>
      <c r="C284" s="333">
        <v>8</v>
      </c>
      <c r="D284" s="334">
        <v>656075</v>
      </c>
      <c r="E284" s="335">
        <v>180041760</v>
      </c>
      <c r="F284" s="333">
        <v>6</v>
      </c>
      <c r="G284" s="334">
        <v>561838</v>
      </c>
      <c r="H284" s="335"/>
      <c r="I284" s="336"/>
      <c r="J284" s="334"/>
      <c r="K284" s="326"/>
      <c r="L284" s="326"/>
      <c r="M284" s="326"/>
      <c r="N284" s="326"/>
      <c r="O284" s="364"/>
      <c r="P284" s="364"/>
    </row>
    <row r="285" spans="1:16" x14ac:dyDescent="0.25">
      <c r="A285" s="331">
        <v>43197</v>
      </c>
      <c r="B285" s="332">
        <v>180159455</v>
      </c>
      <c r="C285" s="333">
        <v>13</v>
      </c>
      <c r="D285" s="334">
        <v>949813</v>
      </c>
      <c r="E285" s="335"/>
      <c r="F285" s="333"/>
      <c r="G285" s="334"/>
      <c r="H285" s="335"/>
      <c r="I285" s="336">
        <v>1044050</v>
      </c>
      <c r="J285" s="334" t="s">
        <v>17</v>
      </c>
      <c r="K285" s="326"/>
      <c r="L285" s="326"/>
      <c r="M285" s="326"/>
      <c r="N285" s="326"/>
      <c r="O285" s="364"/>
      <c r="P285" s="364"/>
    </row>
    <row r="286" spans="1:16" x14ac:dyDescent="0.25">
      <c r="A286" s="331">
        <v>43199</v>
      </c>
      <c r="B286" s="332">
        <v>180159641</v>
      </c>
      <c r="C286" s="333">
        <v>13</v>
      </c>
      <c r="D286" s="334">
        <v>1159025</v>
      </c>
      <c r="E286" s="335">
        <v>180041816</v>
      </c>
      <c r="F286" s="333">
        <v>6</v>
      </c>
      <c r="G286" s="334">
        <v>577763</v>
      </c>
      <c r="H286" s="335"/>
      <c r="I286" s="336"/>
      <c r="J286" s="334"/>
      <c r="K286" s="326"/>
      <c r="L286" s="326"/>
      <c r="M286" s="326"/>
      <c r="N286" s="326"/>
      <c r="O286" s="364"/>
      <c r="P286" s="364"/>
    </row>
    <row r="287" spans="1:16" x14ac:dyDescent="0.25">
      <c r="A287" s="331">
        <v>43199</v>
      </c>
      <c r="B287" s="332">
        <v>180159669</v>
      </c>
      <c r="C287" s="333">
        <v>30</v>
      </c>
      <c r="D287" s="334">
        <v>3342675</v>
      </c>
      <c r="E287" s="335"/>
      <c r="F287" s="333"/>
      <c r="G287" s="334"/>
      <c r="H287" s="335"/>
      <c r="I287" s="336"/>
      <c r="J287" s="334"/>
      <c r="K287" s="326"/>
      <c r="L287" s="326"/>
      <c r="M287" s="326"/>
      <c r="N287" s="326"/>
      <c r="O287" s="364"/>
      <c r="P287" s="364"/>
    </row>
    <row r="288" spans="1:16" x14ac:dyDescent="0.25">
      <c r="A288" s="331">
        <v>43199</v>
      </c>
      <c r="B288" s="332">
        <v>180159679</v>
      </c>
      <c r="C288" s="333">
        <v>6</v>
      </c>
      <c r="D288" s="334">
        <v>479588</v>
      </c>
      <c r="E288" s="335"/>
      <c r="F288" s="333"/>
      <c r="G288" s="334"/>
      <c r="H288" s="335"/>
      <c r="I288" s="336"/>
      <c r="J288" s="334"/>
      <c r="K288" s="326"/>
      <c r="L288" s="326"/>
      <c r="M288" s="326"/>
      <c r="N288" s="326"/>
      <c r="O288" s="364"/>
      <c r="P288" s="364"/>
    </row>
    <row r="289" spans="1:16" x14ac:dyDescent="0.25">
      <c r="A289" s="331">
        <v>43199</v>
      </c>
      <c r="B289" s="332">
        <v>180159714</v>
      </c>
      <c r="C289" s="333">
        <v>19</v>
      </c>
      <c r="D289" s="334">
        <v>2028075</v>
      </c>
      <c r="E289" s="335"/>
      <c r="F289" s="333"/>
      <c r="G289" s="334"/>
      <c r="H289" s="335"/>
      <c r="I289" s="336"/>
      <c r="J289" s="334"/>
      <c r="K289" s="326"/>
      <c r="L289" s="326"/>
      <c r="M289" s="326"/>
      <c r="N289" s="326"/>
      <c r="O289" s="364"/>
      <c r="P289" s="364"/>
    </row>
    <row r="290" spans="1:16" x14ac:dyDescent="0.25">
      <c r="A290" s="331">
        <v>43199</v>
      </c>
      <c r="B290" s="332">
        <v>180159730</v>
      </c>
      <c r="C290" s="333">
        <v>2</v>
      </c>
      <c r="D290" s="334">
        <v>140263</v>
      </c>
      <c r="E290" s="335"/>
      <c r="F290" s="333"/>
      <c r="G290" s="334"/>
      <c r="H290" s="335"/>
      <c r="I290" s="336">
        <v>6571863</v>
      </c>
      <c r="J290" s="334" t="s">
        <v>17</v>
      </c>
      <c r="K290" s="326"/>
      <c r="L290" s="326"/>
      <c r="M290" s="326"/>
      <c r="N290" s="326"/>
      <c r="O290" s="364"/>
      <c r="P290" s="364"/>
    </row>
    <row r="291" spans="1:16" x14ac:dyDescent="0.25">
      <c r="A291" s="331">
        <v>43200</v>
      </c>
      <c r="B291" s="332">
        <v>180159754</v>
      </c>
      <c r="C291" s="333">
        <v>10</v>
      </c>
      <c r="D291" s="334">
        <v>797038</v>
      </c>
      <c r="E291" s="335">
        <v>180041843</v>
      </c>
      <c r="F291" s="333">
        <v>19</v>
      </c>
      <c r="G291" s="334">
        <v>1622338</v>
      </c>
      <c r="H291" s="335"/>
      <c r="I291" s="336"/>
      <c r="J291" s="334"/>
      <c r="K291" s="326"/>
      <c r="L291" s="326"/>
      <c r="M291" s="326"/>
      <c r="N291" s="326"/>
      <c r="O291" s="364"/>
      <c r="P291" s="364"/>
    </row>
    <row r="292" spans="1:16" x14ac:dyDescent="0.25">
      <c r="A292" s="331">
        <v>43200</v>
      </c>
      <c r="B292" s="332">
        <v>180159785</v>
      </c>
      <c r="C292" s="333">
        <v>23</v>
      </c>
      <c r="D292" s="334">
        <v>2410713</v>
      </c>
      <c r="E292" s="335"/>
      <c r="F292" s="333"/>
      <c r="G292" s="334"/>
      <c r="H292" s="335"/>
      <c r="I292" s="336"/>
      <c r="J292" s="334"/>
      <c r="K292" s="326"/>
      <c r="L292" s="326"/>
      <c r="M292" s="326"/>
      <c r="N292" s="326"/>
      <c r="O292" s="364"/>
      <c r="P292" s="364"/>
    </row>
    <row r="293" spans="1:16" x14ac:dyDescent="0.25">
      <c r="A293" s="331">
        <v>43200</v>
      </c>
      <c r="B293" s="332">
        <v>180159792</v>
      </c>
      <c r="C293" s="333">
        <v>1</v>
      </c>
      <c r="D293" s="334">
        <v>119088</v>
      </c>
      <c r="E293" s="335"/>
      <c r="F293" s="333"/>
      <c r="G293" s="334"/>
      <c r="H293" s="335"/>
      <c r="I293" s="336"/>
      <c r="J293" s="334"/>
      <c r="K293" s="326"/>
      <c r="L293" s="326"/>
      <c r="M293" s="326"/>
      <c r="N293" s="326"/>
      <c r="O293" s="364"/>
      <c r="P293" s="364"/>
    </row>
    <row r="294" spans="1:16" x14ac:dyDescent="0.25">
      <c r="A294" s="331">
        <v>43200</v>
      </c>
      <c r="B294" s="332">
        <v>180159830</v>
      </c>
      <c r="C294" s="333">
        <v>2</v>
      </c>
      <c r="D294" s="334">
        <v>251563</v>
      </c>
      <c r="E294" s="335"/>
      <c r="F294" s="333"/>
      <c r="G294" s="334"/>
      <c r="H294" s="335"/>
      <c r="I294" s="336"/>
      <c r="J294" s="334"/>
      <c r="K294" s="326"/>
      <c r="L294" s="326"/>
      <c r="M294" s="326"/>
      <c r="N294" s="326"/>
      <c r="O294" s="364"/>
      <c r="P294" s="364"/>
    </row>
    <row r="295" spans="1:16" x14ac:dyDescent="0.25">
      <c r="A295" s="331">
        <v>43200</v>
      </c>
      <c r="B295" s="332">
        <v>180159838</v>
      </c>
      <c r="C295" s="333">
        <v>1</v>
      </c>
      <c r="D295" s="334">
        <v>119088</v>
      </c>
      <c r="E295" s="335"/>
      <c r="F295" s="333"/>
      <c r="G295" s="334"/>
      <c r="H295" s="335"/>
      <c r="I295" s="336">
        <v>2075152</v>
      </c>
      <c r="J295" s="334" t="s">
        <v>17</v>
      </c>
      <c r="K295" s="326"/>
      <c r="L295" s="326"/>
      <c r="M295" s="326"/>
      <c r="N295" s="326"/>
      <c r="O295" s="364"/>
      <c r="P295" s="364"/>
    </row>
    <row r="296" spans="1:16" x14ac:dyDescent="0.25">
      <c r="A296" s="331">
        <v>43201</v>
      </c>
      <c r="B296" s="332">
        <v>180159874</v>
      </c>
      <c r="C296" s="333">
        <v>7</v>
      </c>
      <c r="D296" s="334">
        <v>700088</v>
      </c>
      <c r="E296" s="335">
        <v>180041878</v>
      </c>
      <c r="F296" s="333">
        <v>12</v>
      </c>
      <c r="G296" s="334">
        <v>1222113</v>
      </c>
      <c r="H296" s="335"/>
      <c r="I296" s="336"/>
      <c r="J296" s="334"/>
      <c r="K296" s="326"/>
      <c r="L296" s="326"/>
      <c r="M296" s="326"/>
      <c r="N296" s="326"/>
      <c r="O296" s="364"/>
      <c r="P296" s="364"/>
    </row>
    <row r="297" spans="1:16" x14ac:dyDescent="0.25">
      <c r="A297" s="331">
        <v>43201</v>
      </c>
      <c r="B297" s="332">
        <v>180159902</v>
      </c>
      <c r="C297" s="333">
        <v>13</v>
      </c>
      <c r="D297" s="334">
        <v>1234713</v>
      </c>
      <c r="E297" s="335"/>
      <c r="F297" s="333"/>
      <c r="G297" s="334"/>
      <c r="H297" s="335"/>
      <c r="I297" s="336"/>
      <c r="J297" s="334"/>
      <c r="K297" s="326"/>
      <c r="L297" s="326"/>
      <c r="M297" s="326"/>
      <c r="N297" s="326"/>
      <c r="O297" s="364"/>
      <c r="P297" s="364"/>
    </row>
    <row r="298" spans="1:16" x14ac:dyDescent="0.25">
      <c r="A298" s="331">
        <v>43201</v>
      </c>
      <c r="B298" s="332">
        <v>180159913</v>
      </c>
      <c r="C298" s="333">
        <v>2</v>
      </c>
      <c r="D298" s="334">
        <v>159075</v>
      </c>
      <c r="E298" s="335"/>
      <c r="F298" s="333"/>
      <c r="G298" s="334"/>
      <c r="H298" s="335"/>
      <c r="I298" s="336"/>
      <c r="J298" s="334"/>
      <c r="K298" s="326"/>
      <c r="L298" s="326"/>
      <c r="M298" s="326"/>
      <c r="N298" s="326"/>
      <c r="O298" s="364"/>
      <c r="P298" s="364"/>
    </row>
    <row r="299" spans="1:16" x14ac:dyDescent="0.25">
      <c r="A299" s="331">
        <v>43201</v>
      </c>
      <c r="B299" s="332">
        <v>180159953</v>
      </c>
      <c r="C299" s="333">
        <v>12</v>
      </c>
      <c r="D299" s="334">
        <v>1042388</v>
      </c>
      <c r="E299" s="335"/>
      <c r="F299" s="333"/>
      <c r="G299" s="334"/>
      <c r="H299" s="335"/>
      <c r="I299" s="336"/>
      <c r="J299" s="334"/>
      <c r="K299" s="326"/>
      <c r="L299" s="326"/>
      <c r="M299" s="326"/>
      <c r="N299" s="326"/>
      <c r="O299" s="364"/>
      <c r="P299" s="364"/>
    </row>
    <row r="300" spans="1:16" x14ac:dyDescent="0.25">
      <c r="A300" s="331">
        <v>43201</v>
      </c>
      <c r="B300" s="332">
        <v>180159955</v>
      </c>
      <c r="C300" s="333">
        <v>3</v>
      </c>
      <c r="D300" s="334">
        <v>274400</v>
      </c>
      <c r="E300" s="335"/>
      <c r="F300" s="333"/>
      <c r="G300" s="334"/>
      <c r="H300" s="335"/>
      <c r="I300" s="336">
        <v>2188551</v>
      </c>
      <c r="J300" s="334" t="s">
        <v>17</v>
      </c>
      <c r="K300" s="326"/>
      <c r="L300" s="326"/>
      <c r="M300" s="326"/>
      <c r="N300" s="326"/>
      <c r="O300" s="364"/>
      <c r="P300" s="364"/>
    </row>
    <row r="301" spans="1:16" x14ac:dyDescent="0.25">
      <c r="A301" s="331">
        <v>43202</v>
      </c>
      <c r="B301" s="332">
        <v>180159998</v>
      </c>
      <c r="C301" s="333">
        <v>9</v>
      </c>
      <c r="D301" s="334">
        <v>598763</v>
      </c>
      <c r="E301" s="335">
        <v>180041911</v>
      </c>
      <c r="F301" s="333">
        <v>12</v>
      </c>
      <c r="G301" s="334">
        <v>1386175</v>
      </c>
      <c r="H301" s="335"/>
      <c r="I301" s="336"/>
      <c r="J301" s="334"/>
      <c r="K301" s="326"/>
      <c r="L301" s="326"/>
      <c r="M301" s="326"/>
      <c r="N301" s="326"/>
      <c r="O301" s="364"/>
      <c r="P301" s="364"/>
    </row>
    <row r="302" spans="1:16" x14ac:dyDescent="0.25">
      <c r="A302" s="331">
        <v>43202</v>
      </c>
      <c r="B302" s="332">
        <v>180160022</v>
      </c>
      <c r="C302" s="333">
        <v>13</v>
      </c>
      <c r="D302" s="334">
        <v>1453200</v>
      </c>
      <c r="E302" s="335"/>
      <c r="F302" s="333"/>
      <c r="G302" s="334"/>
      <c r="H302" s="335"/>
      <c r="I302" s="336"/>
      <c r="J302" s="334"/>
      <c r="K302" s="326"/>
      <c r="L302" s="326"/>
      <c r="M302" s="326"/>
      <c r="N302" s="326"/>
      <c r="O302" s="364"/>
      <c r="P302" s="364"/>
    </row>
    <row r="303" spans="1:16" x14ac:dyDescent="0.25">
      <c r="A303" s="331">
        <v>43202</v>
      </c>
      <c r="B303" s="332">
        <v>180160033</v>
      </c>
      <c r="C303" s="333">
        <v>2</v>
      </c>
      <c r="D303" s="334">
        <v>292863</v>
      </c>
      <c r="E303" s="335"/>
      <c r="F303" s="333"/>
      <c r="G303" s="334"/>
      <c r="H303" s="335"/>
      <c r="I303" s="336"/>
      <c r="J303" s="334"/>
      <c r="K303" s="326"/>
      <c r="L303" s="326"/>
      <c r="M303" s="326"/>
      <c r="N303" s="326"/>
      <c r="O303" s="364"/>
      <c r="P303" s="364"/>
    </row>
    <row r="304" spans="1:16" x14ac:dyDescent="0.25">
      <c r="A304" s="331">
        <v>43202</v>
      </c>
      <c r="B304" s="332">
        <v>180160061</v>
      </c>
      <c r="C304" s="333">
        <v>6</v>
      </c>
      <c r="D304" s="334">
        <v>574263</v>
      </c>
      <c r="E304" s="335"/>
      <c r="F304" s="333"/>
      <c r="G304" s="334"/>
      <c r="H304" s="335"/>
      <c r="I304" s="336"/>
      <c r="J304" s="334"/>
      <c r="K304" s="326"/>
      <c r="L304" s="326"/>
      <c r="M304" s="326"/>
      <c r="N304" s="326"/>
      <c r="O304" s="364"/>
      <c r="P304" s="364"/>
    </row>
    <row r="305" spans="1:16" x14ac:dyDescent="0.25">
      <c r="A305" s="331">
        <v>43202</v>
      </c>
      <c r="B305" s="332">
        <v>180160073</v>
      </c>
      <c r="C305" s="333">
        <v>2</v>
      </c>
      <c r="D305" s="334">
        <v>218138</v>
      </c>
      <c r="E305" s="335"/>
      <c r="F305" s="333"/>
      <c r="G305" s="334"/>
      <c r="H305" s="335"/>
      <c r="I305" s="336">
        <v>1751052</v>
      </c>
      <c r="J305" s="334" t="s">
        <v>17</v>
      </c>
      <c r="K305" s="326"/>
      <c r="L305" s="326"/>
      <c r="M305" s="326"/>
      <c r="N305" s="326"/>
      <c r="O305" s="364"/>
      <c r="P305" s="364"/>
    </row>
    <row r="306" spans="1:16" x14ac:dyDescent="0.25">
      <c r="A306" s="331">
        <v>43203</v>
      </c>
      <c r="B306" s="332">
        <v>180160118</v>
      </c>
      <c r="C306" s="333">
        <v>4</v>
      </c>
      <c r="D306" s="334">
        <v>383075</v>
      </c>
      <c r="E306" s="335">
        <v>180041938</v>
      </c>
      <c r="F306" s="333">
        <v>7</v>
      </c>
      <c r="G306" s="334">
        <v>567175</v>
      </c>
      <c r="H306" s="335"/>
      <c r="I306" s="336"/>
      <c r="J306" s="334"/>
      <c r="K306" s="326"/>
      <c r="L306" s="326"/>
      <c r="M306" s="326"/>
      <c r="N306" s="326"/>
      <c r="O306" s="364"/>
      <c r="P306" s="364"/>
    </row>
    <row r="307" spans="1:16" x14ac:dyDescent="0.25">
      <c r="A307" s="331">
        <v>43203</v>
      </c>
      <c r="B307" s="332">
        <v>180160136</v>
      </c>
      <c r="C307" s="333">
        <v>6</v>
      </c>
      <c r="D307" s="334">
        <v>639188</v>
      </c>
      <c r="E307" s="335"/>
      <c r="F307" s="333"/>
      <c r="G307" s="334"/>
      <c r="H307" s="335"/>
      <c r="I307" s="336"/>
      <c r="J307" s="334"/>
      <c r="K307" s="326"/>
      <c r="L307" s="326"/>
      <c r="M307" s="326"/>
      <c r="N307" s="326"/>
      <c r="O307" s="364"/>
      <c r="P307" s="364"/>
    </row>
    <row r="308" spans="1:16" x14ac:dyDescent="0.25">
      <c r="A308" s="331">
        <v>43203</v>
      </c>
      <c r="B308" s="332">
        <v>180160137</v>
      </c>
      <c r="C308" s="333">
        <v>4</v>
      </c>
      <c r="D308" s="334">
        <v>296625</v>
      </c>
      <c r="E308" s="335"/>
      <c r="F308" s="333"/>
      <c r="G308" s="334"/>
      <c r="H308" s="335"/>
      <c r="I308" s="336"/>
      <c r="J308" s="334"/>
      <c r="K308" s="326"/>
      <c r="L308" s="326"/>
      <c r="M308" s="326"/>
      <c r="N308" s="326"/>
      <c r="O308" s="364"/>
      <c r="P308" s="364"/>
    </row>
    <row r="309" spans="1:16" x14ac:dyDescent="0.25">
      <c r="A309" s="331">
        <v>43203</v>
      </c>
      <c r="B309" s="332">
        <v>180160178</v>
      </c>
      <c r="C309" s="333">
        <v>4</v>
      </c>
      <c r="D309" s="334">
        <v>276238</v>
      </c>
      <c r="E309" s="335"/>
      <c r="F309" s="333"/>
      <c r="G309" s="334"/>
      <c r="H309" s="335"/>
      <c r="I309" s="336"/>
      <c r="J309" s="334"/>
      <c r="K309" s="326"/>
      <c r="L309" s="326"/>
      <c r="M309" s="326"/>
      <c r="N309" s="326"/>
      <c r="O309" s="364"/>
      <c r="P309" s="364"/>
    </row>
    <row r="310" spans="1:16" x14ac:dyDescent="0.25">
      <c r="A310" s="331">
        <v>43203</v>
      </c>
      <c r="B310" s="332">
        <v>180160184</v>
      </c>
      <c r="C310" s="333">
        <v>8</v>
      </c>
      <c r="D310" s="334">
        <v>985513</v>
      </c>
      <c r="E310" s="335"/>
      <c r="F310" s="333"/>
      <c r="G310" s="334"/>
      <c r="H310" s="335"/>
      <c r="I310" s="336"/>
      <c r="J310" s="334"/>
      <c r="K310" s="326"/>
      <c r="L310" s="326"/>
      <c r="M310" s="326"/>
      <c r="N310" s="326"/>
      <c r="O310" s="364"/>
      <c r="P310" s="364"/>
    </row>
    <row r="311" spans="1:16" x14ac:dyDescent="0.25">
      <c r="A311" s="331">
        <v>43203</v>
      </c>
      <c r="B311" s="332">
        <v>180160185</v>
      </c>
      <c r="C311" s="333">
        <v>3</v>
      </c>
      <c r="D311" s="334">
        <v>344925</v>
      </c>
      <c r="E311" s="335"/>
      <c r="F311" s="333"/>
      <c r="G311" s="334"/>
      <c r="H311" s="335"/>
      <c r="I311" s="336">
        <v>2358389</v>
      </c>
      <c r="J311" s="334" t="s">
        <v>17</v>
      </c>
      <c r="K311" s="326"/>
      <c r="L311" s="326"/>
      <c r="M311" s="326"/>
      <c r="N311" s="326"/>
      <c r="O311" s="364"/>
      <c r="P311" s="364"/>
    </row>
    <row r="312" spans="1:16" x14ac:dyDescent="0.25">
      <c r="A312" s="331">
        <v>43204</v>
      </c>
      <c r="B312" s="332">
        <v>180160235</v>
      </c>
      <c r="C312" s="333">
        <v>8</v>
      </c>
      <c r="D312" s="334">
        <v>653188</v>
      </c>
      <c r="E312" s="335">
        <v>180041966</v>
      </c>
      <c r="F312" s="333">
        <v>15</v>
      </c>
      <c r="G312" s="334">
        <v>1568263</v>
      </c>
      <c r="H312" s="335"/>
      <c r="I312" s="336"/>
      <c r="J312" s="334"/>
      <c r="K312" s="326"/>
      <c r="L312" s="326"/>
      <c r="M312" s="326"/>
      <c r="N312" s="326"/>
      <c r="O312" s="364"/>
      <c r="P312" s="364"/>
    </row>
    <row r="313" spans="1:16" x14ac:dyDescent="0.25">
      <c r="A313" s="331">
        <v>43204</v>
      </c>
      <c r="B313" s="332">
        <v>180160245</v>
      </c>
      <c r="C313" s="333">
        <v>7</v>
      </c>
      <c r="D313" s="334">
        <v>724500</v>
      </c>
      <c r="E313" s="335"/>
      <c r="F313" s="333"/>
      <c r="G313" s="334"/>
      <c r="H313" s="335"/>
      <c r="I313" s="336"/>
      <c r="J313" s="334"/>
      <c r="K313" s="326"/>
      <c r="L313" s="326"/>
      <c r="M313" s="326"/>
      <c r="N313" s="326"/>
      <c r="O313" s="364"/>
      <c r="P313" s="364"/>
    </row>
    <row r="314" spans="1:16" x14ac:dyDescent="0.25">
      <c r="A314" s="331">
        <v>43204</v>
      </c>
      <c r="B314" s="332">
        <v>180160293</v>
      </c>
      <c r="C314" s="333">
        <v>3</v>
      </c>
      <c r="D314" s="334">
        <v>281663</v>
      </c>
      <c r="E314" s="335"/>
      <c r="F314" s="333"/>
      <c r="G314" s="334"/>
      <c r="H314" s="335"/>
      <c r="I314" s="336"/>
      <c r="J314" s="334"/>
      <c r="K314" s="326"/>
      <c r="L314" s="326"/>
      <c r="M314" s="326"/>
      <c r="N314" s="326"/>
      <c r="O314" s="364"/>
      <c r="P314" s="364"/>
    </row>
    <row r="315" spans="1:16" x14ac:dyDescent="0.25">
      <c r="A315" s="331">
        <v>43204</v>
      </c>
      <c r="B315" s="332">
        <v>180160299</v>
      </c>
      <c r="C315" s="333">
        <v>3</v>
      </c>
      <c r="D315" s="334">
        <v>173075</v>
      </c>
      <c r="E315" s="335"/>
      <c r="F315" s="333"/>
      <c r="G315" s="334"/>
      <c r="H315" s="335"/>
      <c r="I315" s="336">
        <v>264163</v>
      </c>
      <c r="J315" s="334" t="s">
        <v>17</v>
      </c>
      <c r="K315" s="326"/>
      <c r="L315" s="326"/>
      <c r="M315" s="326"/>
      <c r="N315" s="326"/>
      <c r="O315" s="364"/>
      <c r="P315" s="364"/>
    </row>
    <row r="316" spans="1:16" x14ac:dyDescent="0.25">
      <c r="A316" s="331">
        <v>43206</v>
      </c>
      <c r="B316" s="332">
        <v>180160448</v>
      </c>
      <c r="C316" s="333">
        <v>25</v>
      </c>
      <c r="D316" s="334">
        <v>1546563</v>
      </c>
      <c r="E316" s="335">
        <v>180042044</v>
      </c>
      <c r="F316" s="333">
        <v>8</v>
      </c>
      <c r="G316" s="334">
        <v>969325</v>
      </c>
      <c r="H316" s="335"/>
      <c r="I316" s="336"/>
      <c r="J316" s="334"/>
      <c r="K316" s="326"/>
      <c r="L316" s="326"/>
      <c r="M316" s="326"/>
      <c r="N316" s="326"/>
      <c r="O316" s="364"/>
      <c r="P316" s="364"/>
    </row>
    <row r="317" spans="1:16" x14ac:dyDescent="0.25">
      <c r="A317" s="331">
        <v>43206</v>
      </c>
      <c r="B317" s="332">
        <v>180160473</v>
      </c>
      <c r="C317" s="333">
        <v>13</v>
      </c>
      <c r="D317" s="334">
        <v>1464750</v>
      </c>
      <c r="E317" s="335"/>
      <c r="F317" s="333"/>
      <c r="G317" s="334"/>
      <c r="H317" s="335"/>
      <c r="I317" s="336"/>
      <c r="J317" s="334"/>
      <c r="K317" s="326"/>
      <c r="L317" s="326"/>
      <c r="M317" s="326"/>
      <c r="N317" s="326"/>
      <c r="O317" s="364"/>
      <c r="P317" s="364"/>
    </row>
    <row r="318" spans="1:16" x14ac:dyDescent="0.25">
      <c r="A318" s="331">
        <v>43206</v>
      </c>
      <c r="B318" s="332">
        <v>180160474</v>
      </c>
      <c r="C318" s="333">
        <v>2</v>
      </c>
      <c r="D318" s="334">
        <v>169663</v>
      </c>
      <c r="E318" s="335"/>
      <c r="F318" s="333"/>
      <c r="G318" s="334"/>
      <c r="H318" s="335"/>
      <c r="I318" s="336"/>
      <c r="J318" s="334"/>
      <c r="K318" s="326"/>
      <c r="L318" s="326"/>
      <c r="M318" s="326"/>
      <c r="N318" s="326"/>
      <c r="O318" s="364"/>
      <c r="P318" s="364"/>
    </row>
    <row r="319" spans="1:16" x14ac:dyDescent="0.25">
      <c r="A319" s="331">
        <v>43206</v>
      </c>
      <c r="B319" s="332">
        <v>180160509</v>
      </c>
      <c r="C319" s="333">
        <v>2</v>
      </c>
      <c r="D319" s="334">
        <v>142800</v>
      </c>
      <c r="E319" s="335"/>
      <c r="F319" s="333"/>
      <c r="G319" s="334"/>
      <c r="H319" s="335"/>
      <c r="I319" s="336"/>
      <c r="J319" s="334"/>
      <c r="K319" s="326"/>
      <c r="L319" s="326"/>
      <c r="M319" s="326"/>
      <c r="N319" s="326"/>
      <c r="O319" s="364"/>
      <c r="P319" s="364"/>
    </row>
    <row r="320" spans="1:16" x14ac:dyDescent="0.25">
      <c r="A320" s="331">
        <v>43206</v>
      </c>
      <c r="B320" s="332">
        <v>180160513</v>
      </c>
      <c r="C320" s="333">
        <v>15</v>
      </c>
      <c r="D320" s="334">
        <v>1458275</v>
      </c>
      <c r="E320" s="335"/>
      <c r="F320" s="333"/>
      <c r="G320" s="334"/>
      <c r="H320" s="335"/>
      <c r="I320" s="336">
        <v>3812726</v>
      </c>
      <c r="J320" s="334" t="s">
        <v>17</v>
      </c>
      <c r="K320" s="326"/>
      <c r="L320" s="326"/>
      <c r="M320" s="326"/>
      <c r="N320" s="326"/>
      <c r="O320" s="364"/>
      <c r="P320" s="364"/>
    </row>
    <row r="321" spans="1:16" x14ac:dyDescent="0.25">
      <c r="A321" s="331">
        <v>43207</v>
      </c>
      <c r="B321" s="332">
        <v>180160545</v>
      </c>
      <c r="C321" s="333">
        <v>4</v>
      </c>
      <c r="D321" s="334">
        <v>338363</v>
      </c>
      <c r="E321" s="335">
        <v>180042068</v>
      </c>
      <c r="F321" s="333">
        <v>9</v>
      </c>
      <c r="G321" s="334">
        <v>976500</v>
      </c>
      <c r="H321" s="335"/>
      <c r="I321" s="336"/>
      <c r="J321" s="334"/>
      <c r="K321" s="326"/>
      <c r="L321" s="326"/>
      <c r="M321" s="326"/>
      <c r="N321" s="326"/>
      <c r="O321" s="364"/>
      <c r="P321" s="364"/>
    </row>
    <row r="322" spans="1:16" x14ac:dyDescent="0.25">
      <c r="A322" s="331">
        <v>43207</v>
      </c>
      <c r="B322" s="332">
        <v>180160573</v>
      </c>
      <c r="C322" s="333">
        <v>13</v>
      </c>
      <c r="D322" s="334">
        <v>1606063</v>
      </c>
      <c r="E322" s="335"/>
      <c r="F322" s="333"/>
      <c r="G322" s="334"/>
      <c r="H322" s="335"/>
      <c r="I322" s="336"/>
      <c r="J322" s="334"/>
      <c r="K322" s="326"/>
      <c r="L322" s="326"/>
      <c r="M322" s="326"/>
      <c r="N322" s="326"/>
      <c r="O322" s="364"/>
      <c r="P322" s="364"/>
    </row>
    <row r="323" spans="1:16" x14ac:dyDescent="0.25">
      <c r="A323" s="331">
        <v>43207</v>
      </c>
      <c r="B323" s="332">
        <v>180160616</v>
      </c>
      <c r="C323" s="333">
        <v>6</v>
      </c>
      <c r="D323" s="334">
        <v>727475</v>
      </c>
      <c r="E323" s="335"/>
      <c r="F323" s="333"/>
      <c r="G323" s="334"/>
      <c r="H323" s="335"/>
      <c r="I323" s="336"/>
      <c r="J323" s="334"/>
      <c r="K323" s="326"/>
      <c r="L323" s="326"/>
      <c r="M323" s="326"/>
      <c r="N323" s="326"/>
      <c r="O323" s="364"/>
      <c r="P323" s="364"/>
    </row>
    <row r="324" spans="1:16" x14ac:dyDescent="0.25">
      <c r="A324" s="331">
        <v>43207</v>
      </c>
      <c r="B324" s="332">
        <v>180160618</v>
      </c>
      <c r="C324" s="333">
        <v>2</v>
      </c>
      <c r="D324" s="334">
        <v>162138</v>
      </c>
      <c r="E324" s="335"/>
      <c r="F324" s="333"/>
      <c r="G324" s="334"/>
      <c r="H324" s="335"/>
      <c r="I324" s="336">
        <v>1857539</v>
      </c>
      <c r="J324" s="334" t="s">
        <v>17</v>
      </c>
      <c r="K324" s="326"/>
      <c r="L324" s="326"/>
      <c r="M324" s="326"/>
      <c r="N324" s="326"/>
      <c r="O324" s="364"/>
      <c r="P324" s="364"/>
    </row>
    <row r="325" spans="1:16" x14ac:dyDescent="0.25">
      <c r="A325" s="331">
        <v>43208</v>
      </c>
      <c r="B325" s="332">
        <v>180160660</v>
      </c>
      <c r="C325" s="333">
        <v>8</v>
      </c>
      <c r="D325" s="334">
        <v>782688</v>
      </c>
      <c r="E325" s="335"/>
      <c r="F325" s="333"/>
      <c r="G325" s="334"/>
      <c r="H325" s="335"/>
      <c r="I325" s="336"/>
      <c r="J325" s="334"/>
      <c r="K325" s="326"/>
      <c r="L325" s="326"/>
      <c r="M325" s="326"/>
      <c r="N325" s="326"/>
      <c r="O325" s="364"/>
      <c r="P325" s="364"/>
    </row>
    <row r="326" spans="1:16" x14ac:dyDescent="0.25">
      <c r="A326" s="331">
        <v>43208</v>
      </c>
      <c r="B326" s="332">
        <v>180160684</v>
      </c>
      <c r="C326" s="333">
        <v>16</v>
      </c>
      <c r="D326" s="334">
        <v>1530375</v>
      </c>
      <c r="E326" s="335"/>
      <c r="F326" s="333"/>
      <c r="G326" s="334"/>
      <c r="H326" s="335"/>
      <c r="I326" s="336"/>
      <c r="J326" s="334"/>
      <c r="K326" s="326"/>
      <c r="L326" s="326"/>
      <c r="M326" s="326"/>
      <c r="N326" s="326"/>
      <c r="O326" s="364"/>
      <c r="P326" s="364"/>
    </row>
    <row r="327" spans="1:16" x14ac:dyDescent="0.25">
      <c r="A327" s="331">
        <v>43208</v>
      </c>
      <c r="B327" s="332">
        <v>180160735</v>
      </c>
      <c r="C327" s="333">
        <v>3</v>
      </c>
      <c r="D327" s="334">
        <v>281050</v>
      </c>
      <c r="E327" s="335"/>
      <c r="F327" s="333"/>
      <c r="G327" s="334"/>
      <c r="H327" s="335"/>
      <c r="I327" s="336"/>
      <c r="J327" s="334"/>
      <c r="K327" s="326"/>
      <c r="L327" s="326"/>
      <c r="M327" s="326"/>
      <c r="N327" s="326"/>
      <c r="O327" s="364"/>
      <c r="P327" s="364"/>
    </row>
    <row r="328" spans="1:16" x14ac:dyDescent="0.25">
      <c r="A328" s="331">
        <v>43208</v>
      </c>
      <c r="B328" s="332">
        <v>180160751</v>
      </c>
      <c r="C328" s="333">
        <v>5</v>
      </c>
      <c r="D328" s="334">
        <v>552388</v>
      </c>
      <c r="E328" s="335"/>
      <c r="F328" s="333"/>
      <c r="G328" s="334"/>
      <c r="H328" s="335"/>
      <c r="I328" s="336">
        <v>3146501</v>
      </c>
      <c r="J328" s="334" t="s">
        <v>17</v>
      </c>
      <c r="K328" s="326"/>
      <c r="L328" s="326"/>
      <c r="M328" s="326"/>
      <c r="N328" s="326"/>
      <c r="O328" s="364"/>
      <c r="P328" s="364"/>
    </row>
    <row r="329" spans="1:16" x14ac:dyDescent="0.25">
      <c r="A329" s="331">
        <v>43209</v>
      </c>
      <c r="B329" s="332">
        <v>180160783</v>
      </c>
      <c r="C329" s="333">
        <v>7</v>
      </c>
      <c r="D329" s="334">
        <v>854000</v>
      </c>
      <c r="E329" s="335">
        <v>180042129</v>
      </c>
      <c r="F329" s="333">
        <v>7</v>
      </c>
      <c r="G329" s="334">
        <v>642163</v>
      </c>
      <c r="H329" s="335"/>
      <c r="I329" s="336"/>
      <c r="J329" s="334"/>
      <c r="K329" s="326"/>
      <c r="L329" s="326"/>
      <c r="M329" s="326"/>
      <c r="N329" s="326"/>
      <c r="O329" s="364"/>
      <c r="P329" s="364"/>
    </row>
    <row r="330" spans="1:16" x14ac:dyDescent="0.25">
      <c r="A330" s="331">
        <v>43209</v>
      </c>
      <c r="B330" s="332">
        <v>180160805</v>
      </c>
      <c r="C330" s="333">
        <v>12</v>
      </c>
      <c r="D330" s="334">
        <v>1392913</v>
      </c>
      <c r="E330" s="335"/>
      <c r="F330" s="333"/>
      <c r="G330" s="334"/>
      <c r="H330" s="335"/>
      <c r="I330" s="336"/>
      <c r="J330" s="334"/>
      <c r="K330" s="326"/>
      <c r="L330" s="326"/>
      <c r="M330" s="326"/>
      <c r="N330" s="326"/>
      <c r="O330" s="364"/>
      <c r="P330" s="364"/>
    </row>
    <row r="331" spans="1:16" x14ac:dyDescent="0.25">
      <c r="A331" s="331">
        <v>43209</v>
      </c>
      <c r="B331" s="332">
        <v>180160817</v>
      </c>
      <c r="C331" s="333">
        <v>1</v>
      </c>
      <c r="D331" s="334">
        <v>188650</v>
      </c>
      <c r="E331" s="335"/>
      <c r="F331" s="333"/>
      <c r="G331" s="334"/>
      <c r="H331" s="335"/>
      <c r="I331" s="336"/>
      <c r="J331" s="334"/>
      <c r="K331" s="326"/>
      <c r="L331" s="326"/>
      <c r="M331" s="326"/>
      <c r="N331" s="326"/>
      <c r="O331" s="364"/>
      <c r="P331" s="364"/>
    </row>
    <row r="332" spans="1:16" x14ac:dyDescent="0.25">
      <c r="A332" s="331">
        <v>43209</v>
      </c>
      <c r="B332" s="332">
        <v>180160843</v>
      </c>
      <c r="C332" s="333">
        <v>3</v>
      </c>
      <c r="D332" s="334">
        <v>396113</v>
      </c>
      <c r="E332" s="335"/>
      <c r="F332" s="333"/>
      <c r="G332" s="334"/>
      <c r="H332" s="335"/>
      <c r="I332" s="336"/>
      <c r="J332" s="334"/>
      <c r="K332" s="326"/>
      <c r="L332" s="326"/>
      <c r="M332" s="326"/>
      <c r="N332" s="326"/>
      <c r="O332" s="364"/>
      <c r="P332" s="364"/>
    </row>
    <row r="333" spans="1:16" x14ac:dyDescent="0.25">
      <c r="A333" s="331">
        <v>43209</v>
      </c>
      <c r="B333" s="332">
        <v>180160849</v>
      </c>
      <c r="C333" s="333">
        <v>3</v>
      </c>
      <c r="D333" s="334">
        <v>388763</v>
      </c>
      <c r="E333" s="335"/>
      <c r="F333" s="333"/>
      <c r="G333" s="334"/>
      <c r="H333" s="335"/>
      <c r="I333" s="336">
        <v>2578276</v>
      </c>
      <c r="J333" s="334" t="s">
        <v>17</v>
      </c>
      <c r="K333" s="326"/>
      <c r="L333" s="326"/>
      <c r="M333" s="326"/>
      <c r="N333" s="326"/>
      <c r="O333" s="364"/>
      <c r="P333" s="364"/>
    </row>
    <row r="334" spans="1:16" x14ac:dyDescent="0.25">
      <c r="A334" s="331">
        <v>43210</v>
      </c>
      <c r="B334" s="332">
        <v>180160899</v>
      </c>
      <c r="C334" s="333">
        <v>4</v>
      </c>
      <c r="D334" s="334">
        <v>375288</v>
      </c>
      <c r="E334" s="335">
        <v>180042153</v>
      </c>
      <c r="F334" s="333">
        <v>5</v>
      </c>
      <c r="G334" s="334">
        <v>375988</v>
      </c>
      <c r="H334" s="335"/>
      <c r="I334" s="336"/>
      <c r="J334" s="334"/>
      <c r="K334" s="326"/>
      <c r="L334" s="326"/>
      <c r="M334" s="326"/>
      <c r="N334" s="326"/>
      <c r="O334" s="364"/>
      <c r="P334" s="364"/>
    </row>
    <row r="335" spans="1:16" x14ac:dyDescent="0.25">
      <c r="A335" s="331">
        <v>43210</v>
      </c>
      <c r="B335" s="332">
        <v>180160924</v>
      </c>
      <c r="C335" s="333">
        <v>19</v>
      </c>
      <c r="D335" s="334">
        <v>2008825</v>
      </c>
      <c r="E335" s="335"/>
      <c r="F335" s="333"/>
      <c r="G335" s="334"/>
      <c r="H335" s="335"/>
      <c r="I335" s="336"/>
      <c r="J335" s="334"/>
      <c r="K335" s="326"/>
      <c r="L335" s="326"/>
      <c r="M335" s="326"/>
      <c r="N335" s="326"/>
      <c r="O335" s="364"/>
      <c r="P335" s="364"/>
    </row>
    <row r="336" spans="1:16" x14ac:dyDescent="0.25">
      <c r="A336" s="331">
        <v>43210</v>
      </c>
      <c r="B336" s="332">
        <v>180160942</v>
      </c>
      <c r="C336" s="333">
        <v>3</v>
      </c>
      <c r="D336" s="334">
        <v>191538</v>
      </c>
      <c r="E336" s="335"/>
      <c r="F336" s="333"/>
      <c r="G336" s="334"/>
      <c r="H336" s="335"/>
      <c r="I336" s="336"/>
      <c r="J336" s="334"/>
      <c r="K336" s="326"/>
      <c r="L336" s="326"/>
      <c r="M336" s="326"/>
      <c r="N336" s="326"/>
      <c r="O336" s="364"/>
      <c r="P336" s="364"/>
    </row>
    <row r="337" spans="1:16" x14ac:dyDescent="0.25">
      <c r="A337" s="331">
        <v>43210</v>
      </c>
      <c r="B337" s="332">
        <v>180160958</v>
      </c>
      <c r="C337" s="333">
        <v>1</v>
      </c>
      <c r="D337" s="334">
        <v>112000</v>
      </c>
      <c r="E337" s="335"/>
      <c r="F337" s="333"/>
      <c r="G337" s="334"/>
      <c r="H337" s="335"/>
      <c r="I337" s="336">
        <v>2311663</v>
      </c>
      <c r="J337" s="334" t="s">
        <v>17</v>
      </c>
      <c r="K337" s="326"/>
      <c r="L337" s="326"/>
      <c r="M337" s="326"/>
      <c r="N337" s="326"/>
      <c r="O337" s="364"/>
      <c r="P337" s="364"/>
    </row>
    <row r="338" spans="1:16" x14ac:dyDescent="0.25">
      <c r="A338" s="331">
        <v>43211</v>
      </c>
      <c r="B338" s="332">
        <v>180161021</v>
      </c>
      <c r="C338" s="333">
        <v>4</v>
      </c>
      <c r="D338" s="334">
        <v>402150</v>
      </c>
      <c r="E338" s="335">
        <v>180042186</v>
      </c>
      <c r="F338" s="333">
        <v>13</v>
      </c>
      <c r="G338" s="334">
        <v>1273388</v>
      </c>
      <c r="H338" s="335"/>
      <c r="I338" s="336"/>
      <c r="J338" s="334"/>
      <c r="K338" s="326"/>
      <c r="L338" s="326"/>
      <c r="M338" s="326"/>
      <c r="N338" s="326"/>
      <c r="O338" s="364"/>
      <c r="P338" s="364"/>
    </row>
    <row r="339" spans="1:16" x14ac:dyDescent="0.25">
      <c r="A339" s="331">
        <v>43211</v>
      </c>
      <c r="B339" s="332">
        <v>180161069</v>
      </c>
      <c r="C339" s="333">
        <v>3</v>
      </c>
      <c r="D339" s="334">
        <v>297938</v>
      </c>
      <c r="E339" s="335"/>
      <c r="F339" s="333"/>
      <c r="G339" s="334"/>
      <c r="H339" s="335"/>
      <c r="I339" s="336"/>
      <c r="J339" s="334"/>
      <c r="K339" s="326"/>
      <c r="L339" s="326"/>
      <c r="M339" s="326"/>
      <c r="N339" s="326"/>
      <c r="O339" s="364"/>
      <c r="P339" s="364"/>
    </row>
    <row r="340" spans="1:16" x14ac:dyDescent="0.25">
      <c r="A340" s="331">
        <v>43211</v>
      </c>
      <c r="B340" s="332">
        <v>180161075</v>
      </c>
      <c r="C340" s="333">
        <v>7</v>
      </c>
      <c r="D340" s="334">
        <v>797650</v>
      </c>
      <c r="E340" s="335"/>
      <c r="F340" s="333"/>
      <c r="G340" s="334"/>
      <c r="H340" s="335"/>
      <c r="I340" s="336">
        <v>224351</v>
      </c>
      <c r="J340" s="334" t="s">
        <v>17</v>
      </c>
      <c r="K340" s="326"/>
      <c r="L340" s="326"/>
      <c r="M340" s="326"/>
      <c r="N340" s="326"/>
      <c r="O340" s="364"/>
      <c r="P340" s="364"/>
    </row>
    <row r="341" spans="1:16" x14ac:dyDescent="0.25">
      <c r="A341" s="331">
        <v>43213</v>
      </c>
      <c r="B341" s="332">
        <v>180161203</v>
      </c>
      <c r="C341" s="333">
        <v>2</v>
      </c>
      <c r="D341" s="334">
        <v>159338</v>
      </c>
      <c r="E341" s="335">
        <v>180042238</v>
      </c>
      <c r="F341" s="333">
        <v>6</v>
      </c>
      <c r="G341" s="334">
        <v>667013</v>
      </c>
      <c r="H341" s="335"/>
      <c r="I341" s="336"/>
      <c r="J341" s="334"/>
      <c r="K341" s="326"/>
      <c r="L341" s="326"/>
      <c r="M341" s="326"/>
      <c r="N341" s="326"/>
      <c r="O341" s="364"/>
      <c r="P341" s="364"/>
    </row>
    <row r="342" spans="1:16" x14ac:dyDescent="0.25">
      <c r="A342" s="331">
        <v>43213</v>
      </c>
      <c r="B342" s="332">
        <v>180161220</v>
      </c>
      <c r="C342" s="333">
        <v>13</v>
      </c>
      <c r="D342" s="334">
        <v>1239788</v>
      </c>
      <c r="E342" s="335"/>
      <c r="F342" s="333"/>
      <c r="G342" s="334"/>
      <c r="H342" s="335"/>
      <c r="I342" s="336"/>
      <c r="J342" s="334"/>
      <c r="K342" s="326"/>
      <c r="L342" s="326"/>
      <c r="M342" s="326"/>
      <c r="N342" s="326"/>
      <c r="O342" s="364"/>
      <c r="P342" s="364"/>
    </row>
    <row r="343" spans="1:16" x14ac:dyDescent="0.25">
      <c r="A343" s="331">
        <v>43213</v>
      </c>
      <c r="B343" s="332">
        <v>180161262</v>
      </c>
      <c r="C343" s="333">
        <v>9</v>
      </c>
      <c r="D343" s="334">
        <v>958300</v>
      </c>
      <c r="E343" s="335"/>
      <c r="F343" s="333"/>
      <c r="G343" s="334"/>
      <c r="H343" s="335"/>
      <c r="I343" s="336">
        <v>1690413</v>
      </c>
      <c r="J343" s="334" t="s">
        <v>17</v>
      </c>
      <c r="K343" s="326"/>
      <c r="L343" s="326"/>
      <c r="M343" s="326"/>
      <c r="N343" s="326"/>
      <c r="O343" s="364"/>
      <c r="P343" s="364"/>
    </row>
    <row r="344" spans="1:16" x14ac:dyDescent="0.25">
      <c r="A344" s="331">
        <v>43214</v>
      </c>
      <c r="B344" s="332">
        <v>180161301</v>
      </c>
      <c r="C344" s="333">
        <v>1</v>
      </c>
      <c r="D344" s="334">
        <v>127050</v>
      </c>
      <c r="E344" s="335">
        <v>180042263</v>
      </c>
      <c r="F344" s="333">
        <v>11</v>
      </c>
      <c r="G344" s="334">
        <v>1246963</v>
      </c>
      <c r="H344" s="335"/>
      <c r="I344" s="336"/>
      <c r="J344" s="334"/>
      <c r="K344" s="326"/>
      <c r="L344" s="326"/>
      <c r="M344" s="326"/>
      <c r="N344" s="326"/>
      <c r="O344" s="364"/>
      <c r="P344" s="364"/>
    </row>
    <row r="345" spans="1:16" x14ac:dyDescent="0.25">
      <c r="A345" s="331">
        <v>43214</v>
      </c>
      <c r="B345" s="332">
        <v>180161322</v>
      </c>
      <c r="C345" s="333">
        <v>12</v>
      </c>
      <c r="D345" s="334">
        <v>1197438</v>
      </c>
      <c r="E345" s="335"/>
      <c r="F345" s="333"/>
      <c r="G345" s="334"/>
      <c r="H345" s="335"/>
      <c r="I345" s="336"/>
      <c r="J345" s="334"/>
      <c r="K345" s="326"/>
      <c r="L345" s="326"/>
      <c r="M345" s="326"/>
      <c r="N345" s="326"/>
      <c r="O345" s="364"/>
      <c r="P345" s="364"/>
    </row>
    <row r="346" spans="1:16" x14ac:dyDescent="0.25">
      <c r="A346" s="331">
        <v>43214</v>
      </c>
      <c r="B346" s="332">
        <v>180161339</v>
      </c>
      <c r="C346" s="333">
        <v>1</v>
      </c>
      <c r="D346" s="334">
        <v>110075</v>
      </c>
      <c r="E346" s="335"/>
      <c r="F346" s="333"/>
      <c r="G346" s="334"/>
      <c r="H346" s="335"/>
      <c r="I346" s="336"/>
      <c r="J346" s="334"/>
      <c r="K346" s="326"/>
      <c r="L346" s="326"/>
      <c r="M346" s="326"/>
      <c r="N346" s="326"/>
      <c r="O346" s="364"/>
      <c r="P346" s="364"/>
    </row>
    <row r="347" spans="1:16" x14ac:dyDescent="0.25">
      <c r="A347" s="331">
        <v>43214</v>
      </c>
      <c r="B347" s="332">
        <v>180161370</v>
      </c>
      <c r="C347" s="333">
        <v>4</v>
      </c>
      <c r="D347" s="334">
        <v>448700</v>
      </c>
      <c r="E347" s="335"/>
      <c r="F347" s="333"/>
      <c r="G347" s="334"/>
      <c r="H347" s="335"/>
      <c r="I347" s="336"/>
      <c r="J347" s="334"/>
      <c r="K347" s="326"/>
      <c r="L347" s="326"/>
      <c r="M347" s="326"/>
      <c r="N347" s="326"/>
      <c r="O347" s="364"/>
      <c r="P347" s="364"/>
    </row>
    <row r="348" spans="1:16" x14ac:dyDescent="0.25">
      <c r="A348" s="331">
        <v>43214</v>
      </c>
      <c r="B348" s="332">
        <v>180161373</v>
      </c>
      <c r="C348" s="333">
        <v>1</v>
      </c>
      <c r="D348" s="334">
        <v>118650</v>
      </c>
      <c r="E348" s="335"/>
      <c r="F348" s="333"/>
      <c r="G348" s="334"/>
      <c r="H348" s="335"/>
      <c r="I348" s="336">
        <v>754950</v>
      </c>
      <c r="J348" s="334" t="s">
        <v>17</v>
      </c>
      <c r="K348" s="326"/>
      <c r="L348" s="326"/>
      <c r="M348" s="326"/>
      <c r="N348" s="326"/>
      <c r="O348" s="364"/>
      <c r="P348" s="364"/>
    </row>
    <row r="349" spans="1:16" x14ac:dyDescent="0.25">
      <c r="A349" s="331">
        <v>43215</v>
      </c>
      <c r="B349" s="332">
        <v>180161407</v>
      </c>
      <c r="C349" s="333">
        <v>1</v>
      </c>
      <c r="D349" s="334">
        <v>46463</v>
      </c>
      <c r="E349" s="335">
        <v>180042291</v>
      </c>
      <c r="F349" s="333">
        <v>9</v>
      </c>
      <c r="G349" s="334">
        <v>1189388</v>
      </c>
      <c r="H349" s="335"/>
      <c r="I349" s="336"/>
      <c r="J349" s="334"/>
      <c r="K349" s="326"/>
      <c r="L349" s="326"/>
      <c r="M349" s="326"/>
      <c r="N349" s="326"/>
      <c r="O349" s="364"/>
      <c r="P349" s="364"/>
    </row>
    <row r="350" spans="1:16" x14ac:dyDescent="0.25">
      <c r="A350" s="331">
        <v>43215</v>
      </c>
      <c r="B350" s="332">
        <v>180161428</v>
      </c>
      <c r="C350" s="333">
        <v>8</v>
      </c>
      <c r="D350" s="334">
        <v>742000</v>
      </c>
      <c r="E350" s="335"/>
      <c r="F350" s="333"/>
      <c r="G350" s="334"/>
      <c r="H350" s="335"/>
      <c r="I350" s="336"/>
      <c r="J350" s="334"/>
      <c r="K350" s="326"/>
      <c r="L350" s="326"/>
      <c r="M350" s="326"/>
      <c r="N350" s="326"/>
      <c r="O350" s="364"/>
      <c r="P350" s="364"/>
    </row>
    <row r="351" spans="1:16" x14ac:dyDescent="0.25">
      <c r="A351" s="331">
        <v>43215</v>
      </c>
      <c r="B351" s="332">
        <v>180161480</v>
      </c>
      <c r="C351" s="333">
        <v>4</v>
      </c>
      <c r="D351" s="334">
        <v>401538</v>
      </c>
      <c r="E351" s="335"/>
      <c r="F351" s="333"/>
      <c r="G351" s="334"/>
      <c r="H351" s="335"/>
      <c r="I351" s="336"/>
      <c r="J351" s="334"/>
      <c r="K351" s="326"/>
      <c r="L351" s="326"/>
      <c r="M351" s="326"/>
      <c r="N351" s="326"/>
      <c r="O351" s="364"/>
      <c r="P351" s="364"/>
    </row>
    <row r="352" spans="1:16" x14ac:dyDescent="0.25">
      <c r="A352" s="331">
        <v>43215</v>
      </c>
      <c r="B352" s="332">
        <v>180161492</v>
      </c>
      <c r="C352" s="333">
        <v>1</v>
      </c>
      <c r="D352" s="334">
        <v>144288</v>
      </c>
      <c r="E352" s="335"/>
      <c r="F352" s="333"/>
      <c r="G352" s="334"/>
      <c r="H352" s="335"/>
      <c r="I352" s="336">
        <v>144901</v>
      </c>
      <c r="J352" s="334" t="s">
        <v>17</v>
      </c>
      <c r="K352" s="326"/>
      <c r="L352" s="326"/>
      <c r="M352" s="326"/>
      <c r="N352" s="326"/>
      <c r="O352" s="364"/>
      <c r="P352" s="364"/>
    </row>
    <row r="353" spans="1:16" x14ac:dyDescent="0.25">
      <c r="A353" s="331">
        <v>43216</v>
      </c>
      <c r="B353" s="332">
        <v>180161515</v>
      </c>
      <c r="C353" s="333">
        <v>3</v>
      </c>
      <c r="D353" s="334">
        <v>345013</v>
      </c>
      <c r="E353" s="335">
        <v>180042321</v>
      </c>
      <c r="F353" s="333">
        <v>9</v>
      </c>
      <c r="G353" s="334">
        <v>943688</v>
      </c>
      <c r="H353" s="335"/>
      <c r="I353" s="336"/>
      <c r="J353" s="334"/>
      <c r="K353" s="326"/>
      <c r="L353" s="326"/>
      <c r="M353" s="326"/>
      <c r="N353" s="326"/>
      <c r="O353" s="364"/>
      <c r="P353" s="364"/>
    </row>
    <row r="354" spans="1:16" x14ac:dyDescent="0.25">
      <c r="A354" s="331">
        <v>43216</v>
      </c>
      <c r="B354" s="332">
        <v>180161548</v>
      </c>
      <c r="C354" s="333">
        <v>3</v>
      </c>
      <c r="D354" s="334">
        <v>310800</v>
      </c>
      <c r="E354" s="335"/>
      <c r="F354" s="333"/>
      <c r="G354" s="334"/>
      <c r="H354" s="335"/>
      <c r="I354" s="336"/>
      <c r="J354" s="334"/>
      <c r="K354" s="326"/>
      <c r="L354" s="326"/>
      <c r="M354" s="326"/>
      <c r="N354" s="326"/>
      <c r="O354" s="364"/>
      <c r="P354" s="364"/>
    </row>
    <row r="355" spans="1:16" x14ac:dyDescent="0.25">
      <c r="A355" s="331">
        <v>43216</v>
      </c>
      <c r="B355" s="332">
        <v>180161556</v>
      </c>
      <c r="C355" s="333">
        <v>1</v>
      </c>
      <c r="D355" s="334">
        <v>45763</v>
      </c>
      <c r="E355" s="335"/>
      <c r="F355" s="333"/>
      <c r="G355" s="334"/>
      <c r="H355" s="335"/>
      <c r="I355" s="336"/>
      <c r="J355" s="334"/>
      <c r="K355" s="326"/>
      <c r="L355" s="326"/>
      <c r="M355" s="326"/>
      <c r="N355" s="326"/>
      <c r="O355" s="364"/>
      <c r="P355" s="364"/>
    </row>
    <row r="356" spans="1:16" x14ac:dyDescent="0.25">
      <c r="A356" s="331">
        <v>43216</v>
      </c>
      <c r="B356" s="332">
        <v>180161600</v>
      </c>
      <c r="C356" s="333">
        <v>6</v>
      </c>
      <c r="D356" s="334">
        <v>617138</v>
      </c>
      <c r="E356" s="335"/>
      <c r="F356" s="333"/>
      <c r="G356" s="334"/>
      <c r="H356" s="335"/>
      <c r="I356" s="336"/>
      <c r="J356" s="334"/>
      <c r="K356" s="326"/>
      <c r="L356" s="326"/>
      <c r="M356" s="326"/>
      <c r="N356" s="326"/>
      <c r="O356" s="364"/>
      <c r="P356" s="364"/>
    </row>
    <row r="357" spans="1:16" x14ac:dyDescent="0.25">
      <c r="A357" s="331">
        <v>43216</v>
      </c>
      <c r="B357" s="332">
        <v>180161603</v>
      </c>
      <c r="C357" s="333">
        <v>1</v>
      </c>
      <c r="D357" s="334">
        <v>87063</v>
      </c>
      <c r="E357" s="335"/>
      <c r="F357" s="333"/>
      <c r="G357" s="334"/>
      <c r="H357" s="335"/>
      <c r="I357" s="336"/>
      <c r="J357" s="334"/>
      <c r="K357" s="326"/>
      <c r="L357" s="326"/>
      <c r="M357" s="326"/>
      <c r="N357" s="326"/>
      <c r="O357" s="364"/>
      <c r="P357" s="364"/>
    </row>
    <row r="358" spans="1:16" x14ac:dyDescent="0.25">
      <c r="A358" s="331">
        <v>43216</v>
      </c>
      <c r="B358" s="332">
        <v>180161613</v>
      </c>
      <c r="C358" s="333">
        <v>9</v>
      </c>
      <c r="D358" s="334">
        <v>920063</v>
      </c>
      <c r="E358" s="335"/>
      <c r="F358" s="333"/>
      <c r="G358" s="334"/>
      <c r="H358" s="335"/>
      <c r="I358" s="336">
        <v>1382152</v>
      </c>
      <c r="J358" s="334" t="s">
        <v>17</v>
      </c>
      <c r="K358" s="326"/>
      <c r="L358" s="326"/>
      <c r="M358" s="326"/>
      <c r="N358" s="326"/>
      <c r="O358" s="364"/>
      <c r="P358" s="364"/>
    </row>
    <row r="359" spans="1:16" x14ac:dyDescent="0.25">
      <c r="A359" s="331">
        <v>43217</v>
      </c>
      <c r="B359" s="332">
        <v>180161639</v>
      </c>
      <c r="C359" s="333">
        <v>1</v>
      </c>
      <c r="D359" s="334">
        <v>80500</v>
      </c>
      <c r="E359" s="335">
        <v>180042350</v>
      </c>
      <c r="F359" s="333">
        <v>6</v>
      </c>
      <c r="G359" s="334">
        <v>706650</v>
      </c>
      <c r="H359" s="335"/>
      <c r="I359" s="336"/>
      <c r="J359" s="334"/>
      <c r="K359" s="326"/>
      <c r="L359" s="326"/>
      <c r="M359" s="326"/>
      <c r="N359" s="326"/>
      <c r="O359" s="364"/>
      <c r="P359" s="364"/>
    </row>
    <row r="360" spans="1:16" x14ac:dyDescent="0.25">
      <c r="A360" s="331">
        <v>43217</v>
      </c>
      <c r="B360" s="332">
        <v>180161665</v>
      </c>
      <c r="C360" s="333">
        <v>10</v>
      </c>
      <c r="D360" s="334">
        <v>923213</v>
      </c>
      <c r="E360" s="335"/>
      <c r="F360" s="333"/>
      <c r="G360" s="334"/>
      <c r="H360" s="335"/>
      <c r="I360" s="336"/>
      <c r="J360" s="334"/>
      <c r="K360" s="326"/>
      <c r="L360" s="326"/>
      <c r="M360" s="326"/>
      <c r="N360" s="326"/>
      <c r="O360" s="364"/>
      <c r="P360" s="364"/>
    </row>
    <row r="361" spans="1:16" x14ac:dyDescent="0.25">
      <c r="A361" s="331">
        <v>43217</v>
      </c>
      <c r="B361" s="332">
        <v>180161683</v>
      </c>
      <c r="C361" s="333">
        <v>2</v>
      </c>
      <c r="D361" s="334">
        <v>256113</v>
      </c>
      <c r="E361" s="335"/>
      <c r="F361" s="333"/>
      <c r="G361" s="334"/>
      <c r="H361" s="335"/>
      <c r="I361" s="336"/>
      <c r="J361" s="334"/>
      <c r="K361" s="326"/>
      <c r="L361" s="326"/>
      <c r="M361" s="326"/>
      <c r="N361" s="326"/>
      <c r="O361" s="364"/>
      <c r="P361" s="364"/>
    </row>
    <row r="362" spans="1:16" x14ac:dyDescent="0.25">
      <c r="A362" s="331">
        <v>43217</v>
      </c>
      <c r="B362" s="332">
        <v>180161700</v>
      </c>
      <c r="C362" s="333">
        <v>2</v>
      </c>
      <c r="D362" s="334">
        <v>103163</v>
      </c>
      <c r="E362" s="335"/>
      <c r="F362" s="333"/>
      <c r="G362" s="334"/>
      <c r="H362" s="335"/>
      <c r="I362" s="336"/>
      <c r="J362" s="334"/>
      <c r="K362" s="326"/>
      <c r="L362" s="326"/>
      <c r="M362" s="326"/>
      <c r="N362" s="326"/>
      <c r="O362" s="364"/>
      <c r="P362" s="364"/>
    </row>
    <row r="363" spans="1:16" x14ac:dyDescent="0.25">
      <c r="A363" s="331">
        <v>43217</v>
      </c>
      <c r="B363" s="332">
        <v>180161715</v>
      </c>
      <c r="C363" s="333">
        <v>3</v>
      </c>
      <c r="D363" s="334">
        <v>239663</v>
      </c>
      <c r="E363" s="335"/>
      <c r="F363" s="333"/>
      <c r="G363" s="334"/>
      <c r="H363" s="335"/>
      <c r="I363" s="336">
        <v>896002</v>
      </c>
      <c r="J363" s="334" t="s">
        <v>17</v>
      </c>
      <c r="K363" s="326"/>
      <c r="L363" s="326"/>
      <c r="M363" s="326"/>
      <c r="N363" s="326"/>
      <c r="O363" s="364"/>
      <c r="P363" s="364"/>
    </row>
    <row r="364" spans="1:16" x14ac:dyDescent="0.25">
      <c r="A364" s="331">
        <v>43218</v>
      </c>
      <c r="B364" s="332">
        <v>180161794</v>
      </c>
      <c r="C364" s="333">
        <v>23</v>
      </c>
      <c r="D364" s="334">
        <v>2311750</v>
      </c>
      <c r="E364" s="335">
        <v>180042378</v>
      </c>
      <c r="F364" s="333">
        <v>4</v>
      </c>
      <c r="G364" s="334">
        <v>378263</v>
      </c>
      <c r="H364" s="335"/>
      <c r="I364" s="336"/>
      <c r="J364" s="334"/>
      <c r="K364" s="326"/>
      <c r="L364" s="326"/>
      <c r="M364" s="326"/>
      <c r="N364" s="326"/>
      <c r="O364" s="364"/>
      <c r="P364" s="364"/>
    </row>
    <row r="365" spans="1:16" x14ac:dyDescent="0.25">
      <c r="A365" s="331">
        <v>43218</v>
      </c>
      <c r="B365" s="332">
        <v>180161824</v>
      </c>
      <c r="C365" s="333">
        <v>9</v>
      </c>
      <c r="D365" s="334">
        <v>884188</v>
      </c>
      <c r="E365" s="335"/>
      <c r="F365" s="333"/>
      <c r="G365" s="334"/>
      <c r="H365" s="335"/>
      <c r="I365" s="336"/>
      <c r="J365" s="334"/>
      <c r="K365" s="326"/>
      <c r="L365" s="326"/>
      <c r="M365" s="326"/>
      <c r="N365" s="326"/>
      <c r="O365" s="364"/>
      <c r="P365" s="364"/>
    </row>
    <row r="366" spans="1:16" x14ac:dyDescent="0.25">
      <c r="A366" s="331">
        <v>43218</v>
      </c>
      <c r="B366" s="332">
        <v>180161835</v>
      </c>
      <c r="C366" s="333">
        <v>1</v>
      </c>
      <c r="D366" s="334">
        <v>92050</v>
      </c>
      <c r="E366" s="335"/>
      <c r="F366" s="333"/>
      <c r="G366" s="334"/>
      <c r="H366" s="335"/>
      <c r="I366" s="336"/>
      <c r="J366" s="334"/>
      <c r="K366" s="326"/>
      <c r="L366" s="326"/>
      <c r="M366" s="326"/>
      <c r="N366" s="326"/>
      <c r="O366" s="364"/>
      <c r="P366" s="364"/>
    </row>
    <row r="367" spans="1:16" x14ac:dyDescent="0.25">
      <c r="A367" s="331">
        <v>43218</v>
      </c>
      <c r="B367" s="332">
        <v>180161847</v>
      </c>
      <c r="C367" s="333">
        <v>4</v>
      </c>
      <c r="D367" s="334">
        <v>310713</v>
      </c>
      <c r="E367" s="335"/>
      <c r="F367" s="333"/>
      <c r="G367" s="334"/>
      <c r="H367" s="335"/>
      <c r="I367" s="336">
        <v>3220438</v>
      </c>
      <c r="J367" s="334" t="s">
        <v>17</v>
      </c>
      <c r="K367" s="326"/>
      <c r="L367" s="326"/>
      <c r="M367" s="326"/>
      <c r="N367" s="326"/>
      <c r="O367" s="364"/>
      <c r="P367" s="364"/>
    </row>
    <row r="368" spans="1:16" x14ac:dyDescent="0.25">
      <c r="A368" s="331">
        <v>43220</v>
      </c>
      <c r="B368" s="332">
        <v>180161993</v>
      </c>
      <c r="C368" s="333">
        <v>30</v>
      </c>
      <c r="D368" s="334">
        <v>3125238</v>
      </c>
      <c r="E368" s="335">
        <v>180042437</v>
      </c>
      <c r="F368" s="333">
        <v>6</v>
      </c>
      <c r="G368" s="334">
        <v>733775</v>
      </c>
      <c r="H368" s="335"/>
      <c r="I368" s="336"/>
      <c r="J368" s="334"/>
      <c r="K368" s="326"/>
      <c r="L368" s="326"/>
      <c r="M368" s="326"/>
      <c r="N368" s="326"/>
      <c r="O368" s="364"/>
      <c r="P368" s="364"/>
    </row>
    <row r="369" spans="1:16" x14ac:dyDescent="0.25">
      <c r="A369" s="331">
        <v>43220</v>
      </c>
      <c r="B369" s="332">
        <v>180162053</v>
      </c>
      <c r="C369" s="333">
        <v>9</v>
      </c>
      <c r="D369" s="334">
        <v>929163</v>
      </c>
      <c r="E369" s="335"/>
      <c r="F369" s="333"/>
      <c r="G369" s="334"/>
      <c r="H369" s="335"/>
      <c r="I369" s="336"/>
      <c r="J369" s="334"/>
      <c r="K369" s="326"/>
      <c r="L369" s="326"/>
      <c r="M369" s="326"/>
      <c r="N369" s="326"/>
      <c r="O369" s="364"/>
      <c r="P369" s="364"/>
    </row>
    <row r="370" spans="1:16" x14ac:dyDescent="0.25">
      <c r="A370" s="331">
        <v>43220</v>
      </c>
      <c r="B370" s="332">
        <v>180162059</v>
      </c>
      <c r="C370" s="333">
        <v>2</v>
      </c>
      <c r="D370" s="334">
        <v>209038</v>
      </c>
      <c r="E370" s="335"/>
      <c r="F370" s="333"/>
      <c r="G370" s="334"/>
      <c r="H370" s="335"/>
      <c r="I370" s="336">
        <v>3529664</v>
      </c>
      <c r="J370" s="334" t="s">
        <v>17</v>
      </c>
      <c r="K370" s="326"/>
      <c r="L370" s="326"/>
      <c r="M370" s="326"/>
      <c r="N370" s="326"/>
      <c r="O370" s="364"/>
      <c r="P370" s="364"/>
    </row>
    <row r="371" spans="1:16" x14ac:dyDescent="0.25">
      <c r="A371" s="331">
        <v>43221</v>
      </c>
      <c r="B371" s="332">
        <v>180162153</v>
      </c>
      <c r="C371" s="333">
        <v>26</v>
      </c>
      <c r="D371" s="334">
        <v>2695438</v>
      </c>
      <c r="E371" s="335">
        <v>180042462</v>
      </c>
      <c r="F371" s="333">
        <v>10</v>
      </c>
      <c r="G371" s="334">
        <v>1034163</v>
      </c>
      <c r="H371" s="335"/>
      <c r="I371" s="336">
        <v>1661275</v>
      </c>
      <c r="J371" s="334" t="s">
        <v>17</v>
      </c>
      <c r="K371" s="326"/>
      <c r="L371" s="326"/>
      <c r="M371" s="326"/>
      <c r="N371" s="326"/>
      <c r="O371" s="364"/>
      <c r="P371" s="364"/>
    </row>
    <row r="372" spans="1:16" x14ac:dyDescent="0.25">
      <c r="A372" s="331">
        <v>43222</v>
      </c>
      <c r="B372" s="332">
        <v>180162240</v>
      </c>
      <c r="C372" s="333">
        <v>13</v>
      </c>
      <c r="D372" s="334">
        <v>1290275</v>
      </c>
      <c r="E372" s="335">
        <v>180042489</v>
      </c>
      <c r="F372" s="333">
        <v>6</v>
      </c>
      <c r="G372" s="334">
        <v>491313</v>
      </c>
      <c r="H372" s="335"/>
      <c r="I372" s="336"/>
      <c r="J372" s="334"/>
      <c r="K372" s="326"/>
      <c r="L372" s="326"/>
      <c r="M372" s="326"/>
      <c r="N372" s="326"/>
      <c r="O372" s="364"/>
      <c r="P372" s="364"/>
    </row>
    <row r="373" spans="1:16" x14ac:dyDescent="0.25">
      <c r="A373" s="331">
        <v>43222</v>
      </c>
      <c r="B373" s="332">
        <v>180162286</v>
      </c>
      <c r="C373" s="333">
        <v>2</v>
      </c>
      <c r="D373" s="334">
        <v>367150</v>
      </c>
      <c r="E373" s="335"/>
      <c r="F373" s="333"/>
      <c r="G373" s="334"/>
      <c r="H373" s="335"/>
      <c r="I373" s="336"/>
      <c r="J373" s="334"/>
      <c r="K373" s="326"/>
      <c r="L373" s="326"/>
      <c r="M373" s="326"/>
      <c r="N373" s="326"/>
      <c r="O373" s="364"/>
      <c r="P373" s="364"/>
    </row>
    <row r="374" spans="1:16" x14ac:dyDescent="0.25">
      <c r="A374" s="331">
        <v>43222</v>
      </c>
      <c r="B374" s="332">
        <v>180162298</v>
      </c>
      <c r="C374" s="333">
        <v>1</v>
      </c>
      <c r="D374" s="334">
        <v>96513</v>
      </c>
      <c r="E374" s="335"/>
      <c r="F374" s="333"/>
      <c r="G374" s="334"/>
      <c r="H374" s="335"/>
      <c r="I374" s="336">
        <v>1262625</v>
      </c>
      <c r="J374" s="334" t="s">
        <v>17</v>
      </c>
      <c r="K374" s="326"/>
      <c r="L374" s="326"/>
      <c r="M374" s="326"/>
      <c r="N374" s="326"/>
      <c r="O374" s="364"/>
      <c r="P374" s="364"/>
    </row>
    <row r="375" spans="1:16" x14ac:dyDescent="0.25">
      <c r="A375" s="331">
        <v>43223</v>
      </c>
      <c r="B375" s="332">
        <v>180162354</v>
      </c>
      <c r="C375" s="333">
        <v>6</v>
      </c>
      <c r="D375" s="334">
        <v>611363</v>
      </c>
      <c r="E375" s="335">
        <v>180042510</v>
      </c>
      <c r="F375" s="333">
        <v>4</v>
      </c>
      <c r="G375" s="334">
        <v>354900</v>
      </c>
      <c r="H375" s="335"/>
      <c r="I375" s="336"/>
      <c r="J375" s="334"/>
      <c r="K375" s="326"/>
      <c r="L375" s="326"/>
      <c r="M375" s="326"/>
      <c r="N375" s="326"/>
      <c r="O375" s="364"/>
      <c r="P375" s="364"/>
    </row>
    <row r="376" spans="1:16" x14ac:dyDescent="0.25">
      <c r="A376" s="331">
        <v>43223</v>
      </c>
      <c r="B376" s="332">
        <v>180162401</v>
      </c>
      <c r="C376" s="333">
        <v>4</v>
      </c>
      <c r="D376" s="334">
        <v>443713</v>
      </c>
      <c r="E376" s="335"/>
      <c r="F376" s="333"/>
      <c r="G376" s="334"/>
      <c r="H376" s="335"/>
      <c r="I376" s="336"/>
      <c r="J376" s="334"/>
      <c r="K376" s="326"/>
      <c r="L376" s="326"/>
      <c r="M376" s="326"/>
      <c r="N376" s="326"/>
      <c r="O376" s="364"/>
      <c r="P376" s="364"/>
    </row>
    <row r="377" spans="1:16" x14ac:dyDescent="0.25">
      <c r="A377" s="331">
        <v>43223</v>
      </c>
      <c r="B377" s="332">
        <v>180162414</v>
      </c>
      <c r="C377" s="333">
        <v>2</v>
      </c>
      <c r="D377" s="334">
        <v>261013</v>
      </c>
      <c r="E377" s="335"/>
      <c r="F377" s="333"/>
      <c r="G377" s="334"/>
      <c r="H377" s="335"/>
      <c r="I377" s="336">
        <v>961189</v>
      </c>
      <c r="J377" s="334" t="s">
        <v>17</v>
      </c>
      <c r="K377" s="326"/>
      <c r="L377" s="326"/>
      <c r="M377" s="326"/>
      <c r="N377" s="326"/>
      <c r="O377" s="364"/>
      <c r="P377" s="364"/>
    </row>
    <row r="378" spans="1:16" x14ac:dyDescent="0.25">
      <c r="A378" s="331">
        <v>43224</v>
      </c>
      <c r="B378" s="332">
        <v>180162474</v>
      </c>
      <c r="C378" s="333">
        <v>18</v>
      </c>
      <c r="D378" s="334">
        <v>2187938</v>
      </c>
      <c r="E378" s="335">
        <v>180042532</v>
      </c>
      <c r="F378" s="333">
        <v>9</v>
      </c>
      <c r="G378" s="334">
        <v>838600</v>
      </c>
      <c r="H378" s="335"/>
      <c r="I378" s="336"/>
      <c r="J378" s="334"/>
      <c r="K378" s="326"/>
      <c r="L378" s="326"/>
      <c r="M378" s="326"/>
      <c r="N378" s="326"/>
      <c r="O378" s="364"/>
      <c r="P378" s="364"/>
    </row>
    <row r="379" spans="1:16" x14ac:dyDescent="0.25">
      <c r="A379" s="331">
        <v>43224</v>
      </c>
      <c r="B379" s="332">
        <v>180162483</v>
      </c>
      <c r="C379" s="333">
        <v>6</v>
      </c>
      <c r="D379" s="334">
        <v>539263</v>
      </c>
      <c r="E379" s="335"/>
      <c r="F379" s="333"/>
      <c r="G379" s="334"/>
      <c r="H379" s="335"/>
      <c r="I379" s="336"/>
      <c r="J379" s="334"/>
      <c r="K379" s="326"/>
      <c r="L379" s="326"/>
      <c r="M379" s="326"/>
      <c r="N379" s="326"/>
      <c r="O379" s="364"/>
      <c r="P379" s="364"/>
    </row>
    <row r="380" spans="1:16" x14ac:dyDescent="0.25">
      <c r="A380" s="331">
        <v>43224</v>
      </c>
      <c r="B380" s="332">
        <v>180162513</v>
      </c>
      <c r="C380" s="333">
        <v>11</v>
      </c>
      <c r="D380" s="334">
        <v>962500</v>
      </c>
      <c r="E380" s="335"/>
      <c r="F380" s="333"/>
      <c r="G380" s="334"/>
      <c r="H380" s="335"/>
      <c r="I380" s="336"/>
      <c r="J380" s="334"/>
      <c r="K380" s="326"/>
      <c r="L380" s="326"/>
      <c r="M380" s="326"/>
      <c r="N380" s="326"/>
      <c r="O380" s="364"/>
      <c r="P380" s="364"/>
    </row>
    <row r="381" spans="1:16" x14ac:dyDescent="0.25">
      <c r="A381" s="331">
        <v>43224</v>
      </c>
      <c r="B381" s="332">
        <v>180162522</v>
      </c>
      <c r="C381" s="333">
        <v>1</v>
      </c>
      <c r="D381" s="334">
        <v>100013</v>
      </c>
      <c r="E381" s="335"/>
      <c r="F381" s="333"/>
      <c r="G381" s="334"/>
      <c r="H381" s="335"/>
      <c r="I381" s="336">
        <v>2951114</v>
      </c>
      <c r="J381" s="334" t="s">
        <v>17</v>
      </c>
      <c r="K381" s="326"/>
      <c r="L381" s="326"/>
      <c r="M381" s="326"/>
      <c r="N381" s="326"/>
      <c r="O381" s="364"/>
      <c r="P381" s="364"/>
    </row>
    <row r="382" spans="1:16" x14ac:dyDescent="0.25">
      <c r="A382" s="331">
        <v>43225</v>
      </c>
      <c r="B382" s="332">
        <v>180162615</v>
      </c>
      <c r="C382" s="333">
        <v>20</v>
      </c>
      <c r="D382" s="334">
        <v>2019588</v>
      </c>
      <c r="E382" s="335">
        <v>180042570</v>
      </c>
      <c r="F382" s="333">
        <v>13</v>
      </c>
      <c r="G382" s="334">
        <v>1341463</v>
      </c>
      <c r="H382" s="335"/>
      <c r="I382" s="336"/>
      <c r="J382" s="334"/>
      <c r="K382" s="326"/>
      <c r="L382" s="326"/>
      <c r="M382" s="326"/>
      <c r="N382" s="326"/>
      <c r="O382" s="364"/>
      <c r="P382" s="364"/>
    </row>
    <row r="383" spans="1:16" x14ac:dyDescent="0.25">
      <c r="A383" s="331">
        <v>43225</v>
      </c>
      <c r="B383" s="332">
        <v>180162619</v>
      </c>
      <c r="C383" s="333">
        <v>4</v>
      </c>
      <c r="D383" s="334">
        <v>417113</v>
      </c>
      <c r="E383" s="335"/>
      <c r="F383" s="333"/>
      <c r="G383" s="334"/>
      <c r="H383" s="335"/>
      <c r="I383" s="336"/>
      <c r="J383" s="334"/>
      <c r="K383" s="326"/>
      <c r="L383" s="326"/>
      <c r="M383" s="326"/>
      <c r="N383" s="326"/>
      <c r="O383" s="364"/>
      <c r="P383" s="364"/>
    </row>
    <row r="384" spans="1:16" x14ac:dyDescent="0.25">
      <c r="A384" s="331">
        <v>43225</v>
      </c>
      <c r="B384" s="332">
        <v>180162650</v>
      </c>
      <c r="C384" s="333">
        <v>1</v>
      </c>
      <c r="D384" s="334">
        <v>99050</v>
      </c>
      <c r="E384" s="335"/>
      <c r="F384" s="333"/>
      <c r="G384" s="334"/>
      <c r="H384" s="335"/>
      <c r="I384" s="336">
        <v>1194288</v>
      </c>
      <c r="J384" s="334" t="s">
        <v>17</v>
      </c>
      <c r="K384" s="326"/>
      <c r="L384" s="326"/>
      <c r="M384" s="326"/>
      <c r="N384" s="326"/>
      <c r="O384" s="364"/>
      <c r="P384" s="364"/>
    </row>
    <row r="385" spans="1:16" x14ac:dyDescent="0.25">
      <c r="A385" s="331">
        <v>43227</v>
      </c>
      <c r="B385" s="332">
        <v>180162806</v>
      </c>
      <c r="C385" s="333">
        <v>3</v>
      </c>
      <c r="D385" s="334">
        <v>297675</v>
      </c>
      <c r="E385" s="335">
        <v>180042649</v>
      </c>
      <c r="F385" s="333">
        <v>4</v>
      </c>
      <c r="G385" s="334">
        <v>389463</v>
      </c>
      <c r="H385" s="335"/>
      <c r="I385" s="336"/>
      <c r="J385" s="334"/>
      <c r="K385" s="326"/>
      <c r="L385" s="326"/>
      <c r="M385" s="326"/>
      <c r="N385" s="326"/>
      <c r="O385" s="364"/>
      <c r="P385" s="364"/>
    </row>
    <row r="386" spans="1:16" x14ac:dyDescent="0.25">
      <c r="A386" s="331">
        <v>43227</v>
      </c>
      <c r="B386" s="332">
        <v>180162828</v>
      </c>
      <c r="C386" s="333">
        <v>29</v>
      </c>
      <c r="D386" s="334">
        <v>3003175</v>
      </c>
      <c r="E386" s="335"/>
      <c r="F386" s="333"/>
      <c r="G386" s="334"/>
      <c r="H386" s="335"/>
      <c r="I386" s="336"/>
      <c r="J386" s="334"/>
      <c r="K386" s="326"/>
      <c r="L386" s="326"/>
      <c r="M386" s="326"/>
      <c r="N386" s="326"/>
      <c r="O386" s="364"/>
      <c r="P386" s="364"/>
    </row>
    <row r="387" spans="1:16" x14ac:dyDescent="0.25">
      <c r="A387" s="331">
        <v>43227</v>
      </c>
      <c r="B387" s="332">
        <v>180162834</v>
      </c>
      <c r="C387" s="333">
        <v>2</v>
      </c>
      <c r="D387" s="334">
        <v>179200</v>
      </c>
      <c r="E387" s="335"/>
      <c r="F387" s="333"/>
      <c r="G387" s="334"/>
      <c r="H387" s="335"/>
      <c r="I387" s="336"/>
      <c r="J387" s="334"/>
      <c r="K387" s="326"/>
      <c r="L387" s="326"/>
      <c r="M387" s="326"/>
      <c r="N387" s="326"/>
      <c r="O387" s="364"/>
      <c r="P387" s="364"/>
    </row>
    <row r="388" spans="1:16" x14ac:dyDescent="0.25">
      <c r="A388" s="331">
        <v>43227</v>
      </c>
      <c r="B388" s="332">
        <v>180162870</v>
      </c>
      <c r="C388" s="333">
        <v>11</v>
      </c>
      <c r="D388" s="334">
        <v>1229550</v>
      </c>
      <c r="E388" s="335"/>
      <c r="F388" s="333"/>
      <c r="G388" s="334"/>
      <c r="H388" s="335"/>
      <c r="I388" s="336">
        <v>4320137</v>
      </c>
      <c r="J388" s="334" t="s">
        <v>17</v>
      </c>
      <c r="K388" s="326"/>
      <c r="L388" s="326"/>
      <c r="M388" s="326"/>
      <c r="N388" s="326"/>
      <c r="O388" s="364"/>
      <c r="P388" s="364"/>
    </row>
    <row r="389" spans="1:16" x14ac:dyDescent="0.25">
      <c r="A389" s="331">
        <v>43228</v>
      </c>
      <c r="B389" s="332">
        <v>180162961</v>
      </c>
      <c r="C389" s="333">
        <v>36</v>
      </c>
      <c r="D389" s="334">
        <v>3460713</v>
      </c>
      <c r="E389" s="335">
        <v>180042673</v>
      </c>
      <c r="F389" s="333">
        <v>8</v>
      </c>
      <c r="G389" s="334">
        <v>751538</v>
      </c>
      <c r="H389" s="335"/>
      <c r="I389" s="336"/>
      <c r="J389" s="334"/>
      <c r="K389" s="326"/>
      <c r="L389" s="326"/>
      <c r="M389" s="326"/>
      <c r="N389" s="326"/>
      <c r="O389" s="364"/>
      <c r="P389" s="364"/>
    </row>
    <row r="390" spans="1:16" x14ac:dyDescent="0.25">
      <c r="A390" s="331">
        <v>43228</v>
      </c>
      <c r="B390" s="332">
        <v>180162974</v>
      </c>
      <c r="C390" s="333">
        <v>2</v>
      </c>
      <c r="D390" s="334">
        <v>185150</v>
      </c>
      <c r="E390" s="335"/>
      <c r="F390" s="333"/>
      <c r="G390" s="334"/>
      <c r="H390" s="335"/>
      <c r="I390" s="336"/>
      <c r="J390" s="334"/>
      <c r="K390" s="326"/>
      <c r="L390" s="326"/>
      <c r="M390" s="326"/>
      <c r="N390" s="326"/>
      <c r="O390" s="364"/>
      <c r="P390" s="364"/>
    </row>
    <row r="391" spans="1:16" x14ac:dyDescent="0.25">
      <c r="A391" s="331">
        <v>43228</v>
      </c>
      <c r="B391" s="332">
        <v>180163006</v>
      </c>
      <c r="C391" s="333">
        <v>6</v>
      </c>
      <c r="D391" s="334">
        <v>616088</v>
      </c>
      <c r="E391" s="335"/>
      <c r="F391" s="333"/>
      <c r="G391" s="334"/>
      <c r="H391" s="335"/>
      <c r="I391" s="336">
        <v>3510413</v>
      </c>
      <c r="J391" s="334" t="s">
        <v>17</v>
      </c>
      <c r="K391" s="326"/>
      <c r="L391" s="326"/>
      <c r="M391" s="326"/>
      <c r="N391" s="326"/>
      <c r="O391" s="364"/>
      <c r="P391" s="364"/>
    </row>
    <row r="392" spans="1:16" x14ac:dyDescent="0.25">
      <c r="A392" s="331">
        <v>43229</v>
      </c>
      <c r="B392" s="332">
        <v>180163085</v>
      </c>
      <c r="C392" s="333">
        <v>3</v>
      </c>
      <c r="D392" s="334">
        <v>356213</v>
      </c>
      <c r="E392" s="335">
        <v>180042702</v>
      </c>
      <c r="F392" s="333">
        <v>6</v>
      </c>
      <c r="G392" s="334">
        <v>649775</v>
      </c>
      <c r="H392" s="335"/>
      <c r="I392" s="336"/>
      <c r="J392" s="334"/>
      <c r="K392" s="326"/>
      <c r="L392" s="326"/>
      <c r="M392" s="326"/>
      <c r="N392" s="326"/>
      <c r="O392" s="364"/>
      <c r="P392" s="364"/>
    </row>
    <row r="393" spans="1:16" x14ac:dyDescent="0.25">
      <c r="A393" s="331">
        <v>43229</v>
      </c>
      <c r="B393" s="332">
        <v>180163134</v>
      </c>
      <c r="C393" s="333">
        <v>4</v>
      </c>
      <c r="D393" s="334">
        <v>474075</v>
      </c>
      <c r="E393" s="335"/>
      <c r="F393" s="333"/>
      <c r="G393" s="334"/>
      <c r="H393" s="335"/>
      <c r="I393" s="336">
        <v>180513</v>
      </c>
      <c r="J393" s="334" t="s">
        <v>17</v>
      </c>
      <c r="K393" s="326"/>
      <c r="L393" s="326"/>
      <c r="M393" s="326"/>
      <c r="N393" s="326"/>
      <c r="O393" s="364"/>
      <c r="P393" s="364"/>
    </row>
    <row r="394" spans="1:16" x14ac:dyDescent="0.25">
      <c r="A394" s="331">
        <v>43230</v>
      </c>
      <c r="B394" s="332">
        <v>180163239</v>
      </c>
      <c r="C394" s="333">
        <v>13</v>
      </c>
      <c r="D394" s="334">
        <v>1404025</v>
      </c>
      <c r="E394" s="335">
        <v>180042729</v>
      </c>
      <c r="F394" s="333">
        <v>14</v>
      </c>
      <c r="G394" s="334">
        <v>1361850</v>
      </c>
      <c r="H394" s="335"/>
      <c r="I394" s="336">
        <v>42175</v>
      </c>
      <c r="J394" s="334" t="s">
        <v>17</v>
      </c>
      <c r="K394" s="326"/>
      <c r="L394" s="326"/>
      <c r="M394" s="326"/>
      <c r="N394" s="326"/>
      <c r="O394" s="364"/>
      <c r="P394" s="364"/>
    </row>
    <row r="395" spans="1:16" x14ac:dyDescent="0.25">
      <c r="A395" s="331">
        <v>43231</v>
      </c>
      <c r="B395" s="332">
        <v>180163286</v>
      </c>
      <c r="C395" s="333">
        <v>1</v>
      </c>
      <c r="D395" s="334">
        <v>119000</v>
      </c>
      <c r="E395" s="335">
        <v>180042786</v>
      </c>
      <c r="F395" s="333">
        <v>9</v>
      </c>
      <c r="G395" s="334">
        <v>940713</v>
      </c>
      <c r="H395" s="335"/>
      <c r="I395" s="336"/>
      <c r="J395" s="334"/>
      <c r="K395" s="326"/>
      <c r="L395" s="326"/>
      <c r="M395" s="326"/>
      <c r="N395" s="326"/>
      <c r="O395" s="364"/>
      <c r="P395" s="364"/>
    </row>
    <row r="396" spans="1:16" x14ac:dyDescent="0.25">
      <c r="A396" s="331">
        <v>43231</v>
      </c>
      <c r="B396" s="332">
        <v>180163320</v>
      </c>
      <c r="C396" s="333">
        <v>11</v>
      </c>
      <c r="D396" s="334">
        <v>1111250</v>
      </c>
      <c r="E396" s="335"/>
      <c r="F396" s="333"/>
      <c r="G396" s="334"/>
      <c r="H396" s="335"/>
      <c r="I396" s="336"/>
      <c r="J396" s="334"/>
      <c r="K396" s="326"/>
      <c r="L396" s="326"/>
      <c r="M396" s="326"/>
      <c r="N396" s="326"/>
      <c r="O396" s="364"/>
      <c r="P396" s="364"/>
    </row>
    <row r="397" spans="1:16" x14ac:dyDescent="0.25">
      <c r="A397" s="331">
        <v>43231</v>
      </c>
      <c r="B397" s="332">
        <v>180163352</v>
      </c>
      <c r="C397" s="333">
        <v>14</v>
      </c>
      <c r="D397" s="334">
        <v>1482863</v>
      </c>
      <c r="E397" s="335"/>
      <c r="F397" s="333"/>
      <c r="G397" s="334"/>
      <c r="H397" s="335"/>
      <c r="I397" s="336"/>
      <c r="J397" s="334"/>
      <c r="K397" s="326"/>
      <c r="L397" s="326"/>
      <c r="M397" s="326"/>
      <c r="N397" s="326"/>
      <c r="O397" s="364"/>
      <c r="P397" s="364"/>
    </row>
    <row r="398" spans="1:16" x14ac:dyDescent="0.25">
      <c r="A398" s="331">
        <v>43231</v>
      </c>
      <c r="B398" s="332">
        <v>180163374</v>
      </c>
      <c r="C398" s="333">
        <v>1</v>
      </c>
      <c r="D398" s="334">
        <v>86013</v>
      </c>
      <c r="E398" s="335"/>
      <c r="F398" s="333"/>
      <c r="G398" s="334"/>
      <c r="H398" s="335"/>
      <c r="I398" s="336"/>
      <c r="J398" s="334"/>
      <c r="K398" s="326"/>
      <c r="L398" s="326"/>
      <c r="M398" s="326"/>
      <c r="N398" s="326"/>
      <c r="O398" s="364"/>
      <c r="P398" s="364"/>
    </row>
    <row r="399" spans="1:16" x14ac:dyDescent="0.25">
      <c r="A399" s="331">
        <v>43231</v>
      </c>
      <c r="B399" s="332">
        <v>180163381</v>
      </c>
      <c r="C399" s="333">
        <v>6</v>
      </c>
      <c r="D399" s="334">
        <v>667800</v>
      </c>
      <c r="E399" s="335"/>
      <c r="F399" s="333"/>
      <c r="G399" s="334"/>
      <c r="H399" s="335"/>
      <c r="I399" s="336">
        <v>2526213</v>
      </c>
      <c r="J399" s="334" t="s">
        <v>17</v>
      </c>
      <c r="K399" s="326"/>
      <c r="L399" s="326"/>
      <c r="M399" s="326"/>
      <c r="N399" s="326"/>
      <c r="O399" s="364"/>
      <c r="P399" s="364"/>
    </row>
    <row r="400" spans="1:16" x14ac:dyDescent="0.25">
      <c r="A400" s="331">
        <v>43232</v>
      </c>
      <c r="B400" s="332">
        <v>180163437</v>
      </c>
      <c r="C400" s="333">
        <v>1</v>
      </c>
      <c r="D400" s="334">
        <v>184363</v>
      </c>
      <c r="E400" s="335">
        <v>180042825</v>
      </c>
      <c r="F400" s="333">
        <v>6</v>
      </c>
      <c r="G400" s="334">
        <v>539613</v>
      </c>
      <c r="H400" s="335"/>
      <c r="I400" s="336"/>
      <c r="J400" s="334"/>
      <c r="K400" s="326"/>
      <c r="L400" s="326"/>
      <c r="M400" s="326"/>
      <c r="N400" s="326"/>
      <c r="O400" s="364"/>
      <c r="P400" s="364"/>
    </row>
    <row r="401" spans="1:16" x14ac:dyDescent="0.25">
      <c r="A401" s="331">
        <v>43232</v>
      </c>
      <c r="B401" s="332">
        <v>180163479</v>
      </c>
      <c r="C401" s="333">
        <v>10</v>
      </c>
      <c r="D401" s="334">
        <v>1003713</v>
      </c>
      <c r="E401" s="335"/>
      <c r="F401" s="333"/>
      <c r="G401" s="334"/>
      <c r="H401" s="335"/>
      <c r="I401" s="336"/>
      <c r="J401" s="334"/>
      <c r="K401" s="326"/>
      <c r="L401" s="326"/>
      <c r="M401" s="326"/>
      <c r="N401" s="326"/>
      <c r="O401" s="364"/>
      <c r="P401" s="364"/>
    </row>
    <row r="402" spans="1:16" x14ac:dyDescent="0.25">
      <c r="A402" s="331">
        <v>43232</v>
      </c>
      <c r="B402" s="332">
        <v>180163484</v>
      </c>
      <c r="C402" s="333">
        <v>1</v>
      </c>
      <c r="D402" s="334">
        <v>184363</v>
      </c>
      <c r="E402" s="335"/>
      <c r="F402" s="333"/>
      <c r="G402" s="334"/>
      <c r="H402" s="335"/>
      <c r="I402" s="336">
        <v>832826</v>
      </c>
      <c r="J402" s="334" t="s">
        <v>17</v>
      </c>
      <c r="K402" s="326"/>
      <c r="L402" s="326"/>
      <c r="M402" s="326"/>
      <c r="N402" s="326"/>
      <c r="O402" s="364"/>
      <c r="P402" s="364"/>
    </row>
    <row r="403" spans="1:16" x14ac:dyDescent="0.25">
      <c r="A403" s="331">
        <v>43234</v>
      </c>
      <c r="B403" s="332">
        <v>180163659</v>
      </c>
      <c r="C403" s="333">
        <v>1</v>
      </c>
      <c r="D403" s="334">
        <v>91438</v>
      </c>
      <c r="E403" s="335">
        <v>180042887</v>
      </c>
      <c r="F403" s="333">
        <v>10</v>
      </c>
      <c r="G403" s="334">
        <v>777438</v>
      </c>
      <c r="H403" s="335"/>
      <c r="I403" s="336"/>
      <c r="J403" s="334"/>
      <c r="K403" s="326"/>
      <c r="L403" s="326"/>
      <c r="M403" s="326"/>
      <c r="N403" s="326"/>
      <c r="O403" s="364"/>
      <c r="P403" s="364"/>
    </row>
    <row r="404" spans="1:16" x14ac:dyDescent="0.25">
      <c r="A404" s="331">
        <v>43234</v>
      </c>
      <c r="B404" s="332">
        <v>180163687</v>
      </c>
      <c r="C404" s="333">
        <v>31</v>
      </c>
      <c r="D404" s="334">
        <v>3197688</v>
      </c>
      <c r="E404" s="335"/>
      <c r="F404" s="333"/>
      <c r="G404" s="334"/>
      <c r="H404" s="335"/>
      <c r="I404" s="336"/>
      <c r="J404" s="334"/>
      <c r="K404" s="326"/>
      <c r="L404" s="326"/>
      <c r="M404" s="326"/>
      <c r="N404" s="326"/>
      <c r="O404" s="364"/>
      <c r="P404" s="364"/>
    </row>
    <row r="405" spans="1:16" x14ac:dyDescent="0.25">
      <c r="A405" s="331">
        <v>43234</v>
      </c>
      <c r="B405" s="332">
        <v>180163695</v>
      </c>
      <c r="C405" s="333">
        <v>2</v>
      </c>
      <c r="D405" s="334">
        <v>147088</v>
      </c>
      <c r="E405" s="335"/>
      <c r="F405" s="333"/>
      <c r="G405" s="334"/>
      <c r="H405" s="335"/>
      <c r="I405" s="336"/>
      <c r="J405" s="334"/>
      <c r="K405" s="326"/>
      <c r="L405" s="326"/>
      <c r="M405" s="326"/>
      <c r="N405" s="326"/>
      <c r="O405" s="364"/>
      <c r="P405" s="364"/>
    </row>
    <row r="406" spans="1:16" x14ac:dyDescent="0.25">
      <c r="A406" s="331">
        <v>43234</v>
      </c>
      <c r="B406" s="332">
        <v>180163743</v>
      </c>
      <c r="C406" s="333">
        <v>13</v>
      </c>
      <c r="D406" s="334">
        <v>1140213</v>
      </c>
      <c r="E406" s="335"/>
      <c r="F406" s="333"/>
      <c r="G406" s="334"/>
      <c r="H406" s="335"/>
      <c r="I406" s="336"/>
      <c r="J406" s="334"/>
      <c r="K406" s="326"/>
      <c r="L406" s="326"/>
      <c r="M406" s="326"/>
      <c r="N406" s="326"/>
      <c r="O406" s="364"/>
      <c r="P406" s="364"/>
    </row>
    <row r="407" spans="1:16" x14ac:dyDescent="0.25">
      <c r="A407" s="331">
        <v>43234</v>
      </c>
      <c r="B407" s="332">
        <v>180163749</v>
      </c>
      <c r="C407" s="333">
        <v>1</v>
      </c>
      <c r="D407" s="334">
        <v>105788</v>
      </c>
      <c r="E407" s="335"/>
      <c r="F407" s="333"/>
      <c r="G407" s="334"/>
      <c r="H407" s="335"/>
      <c r="I407" s="336">
        <v>3904777</v>
      </c>
      <c r="J407" s="334" t="s">
        <v>17</v>
      </c>
      <c r="K407" s="326"/>
      <c r="L407" s="326"/>
      <c r="M407" s="326"/>
      <c r="N407" s="326"/>
      <c r="O407" s="364"/>
      <c r="P407" s="364"/>
    </row>
    <row r="408" spans="1:16" x14ac:dyDescent="0.25">
      <c r="A408" s="331">
        <v>43235</v>
      </c>
      <c r="B408" s="332">
        <v>180163785</v>
      </c>
      <c r="C408" s="333">
        <v>2</v>
      </c>
      <c r="D408" s="334">
        <v>149363</v>
      </c>
      <c r="E408" s="335">
        <v>180042918</v>
      </c>
      <c r="F408" s="333">
        <v>3</v>
      </c>
      <c r="G408" s="334">
        <v>296013</v>
      </c>
      <c r="H408" s="335"/>
      <c r="I408" s="336"/>
      <c r="J408" s="334"/>
      <c r="K408" s="326"/>
      <c r="L408" s="326"/>
      <c r="M408" s="326"/>
      <c r="N408" s="326"/>
      <c r="O408" s="364"/>
      <c r="P408" s="364"/>
    </row>
    <row r="409" spans="1:16" x14ac:dyDescent="0.25">
      <c r="A409" s="331">
        <v>43235</v>
      </c>
      <c r="B409" s="332">
        <v>180163817</v>
      </c>
      <c r="C409" s="333">
        <v>31</v>
      </c>
      <c r="D409" s="334">
        <v>3109925</v>
      </c>
      <c r="E409" s="335"/>
      <c r="F409" s="333"/>
      <c r="G409" s="334"/>
      <c r="H409" s="335"/>
      <c r="I409" s="336"/>
      <c r="J409" s="334"/>
      <c r="K409" s="326"/>
      <c r="L409" s="326"/>
      <c r="M409" s="326"/>
      <c r="N409" s="326"/>
      <c r="O409" s="364"/>
      <c r="P409" s="364"/>
    </row>
    <row r="410" spans="1:16" x14ac:dyDescent="0.25">
      <c r="A410" s="331">
        <v>43235</v>
      </c>
      <c r="B410" s="332">
        <v>180163853</v>
      </c>
      <c r="C410" s="333">
        <v>1</v>
      </c>
      <c r="D410" s="334">
        <v>92050</v>
      </c>
      <c r="E410" s="335"/>
      <c r="F410" s="333"/>
      <c r="G410" s="334"/>
      <c r="H410" s="335"/>
      <c r="I410" s="336"/>
      <c r="J410" s="334"/>
      <c r="K410" s="326"/>
      <c r="L410" s="326"/>
      <c r="M410" s="326"/>
      <c r="N410" s="326"/>
      <c r="O410" s="364"/>
      <c r="P410" s="364"/>
    </row>
    <row r="411" spans="1:16" x14ac:dyDescent="0.25">
      <c r="A411" s="331">
        <v>43235</v>
      </c>
      <c r="B411" s="332">
        <v>180163883</v>
      </c>
      <c r="C411" s="333">
        <v>8</v>
      </c>
      <c r="D411" s="334">
        <v>843325</v>
      </c>
      <c r="E411" s="335"/>
      <c r="F411" s="333"/>
      <c r="G411" s="334"/>
      <c r="H411" s="335"/>
      <c r="I411" s="336"/>
      <c r="J411" s="334"/>
      <c r="K411" s="326"/>
      <c r="L411" s="326"/>
      <c r="M411" s="326"/>
      <c r="N411" s="326"/>
      <c r="O411" s="364"/>
      <c r="P411" s="364"/>
    </row>
    <row r="412" spans="1:16" x14ac:dyDescent="0.25">
      <c r="A412" s="331">
        <v>43235</v>
      </c>
      <c r="B412" s="332">
        <v>180163885</v>
      </c>
      <c r="C412" s="333">
        <v>1</v>
      </c>
      <c r="D412" s="334">
        <v>92050</v>
      </c>
      <c r="E412" s="335"/>
      <c r="F412" s="333"/>
      <c r="G412" s="334"/>
      <c r="H412" s="335"/>
      <c r="I412" s="336"/>
      <c r="J412" s="334"/>
      <c r="K412" s="326"/>
      <c r="L412" s="326"/>
      <c r="M412" s="326"/>
      <c r="N412" s="326"/>
      <c r="O412" s="364"/>
      <c r="P412" s="364"/>
    </row>
    <row r="413" spans="1:16" x14ac:dyDescent="0.25">
      <c r="A413" s="331">
        <v>43235</v>
      </c>
      <c r="B413" s="332">
        <v>180163889</v>
      </c>
      <c r="C413" s="333">
        <v>1</v>
      </c>
      <c r="D413" s="334">
        <v>80063</v>
      </c>
      <c r="E413" s="335"/>
      <c r="F413" s="333"/>
      <c r="G413" s="334"/>
      <c r="H413" s="335"/>
      <c r="I413" s="336">
        <v>4070761</v>
      </c>
      <c r="J413" s="334" t="s">
        <v>17</v>
      </c>
      <c r="K413" s="326"/>
      <c r="L413" s="326"/>
      <c r="M413" s="326"/>
      <c r="N413" s="326"/>
      <c r="O413" s="364"/>
      <c r="P413" s="364"/>
    </row>
    <row r="414" spans="1:16" x14ac:dyDescent="0.25">
      <c r="A414" s="331">
        <v>43236</v>
      </c>
      <c r="B414" s="332">
        <v>180163930</v>
      </c>
      <c r="C414" s="333">
        <v>3</v>
      </c>
      <c r="D414" s="334">
        <v>228725</v>
      </c>
      <c r="E414" s="335">
        <v>180042960</v>
      </c>
      <c r="F414" s="333">
        <v>4</v>
      </c>
      <c r="G414" s="334">
        <v>455350</v>
      </c>
      <c r="H414" s="335"/>
      <c r="I414" s="336"/>
      <c r="J414" s="334"/>
      <c r="K414" s="326"/>
      <c r="L414" s="326"/>
      <c r="M414" s="326"/>
      <c r="N414" s="326"/>
      <c r="O414" s="364"/>
      <c r="P414" s="364"/>
    </row>
    <row r="415" spans="1:16" x14ac:dyDescent="0.25">
      <c r="A415" s="331">
        <v>43236</v>
      </c>
      <c r="B415" s="332">
        <v>180163952</v>
      </c>
      <c r="C415" s="333">
        <v>16</v>
      </c>
      <c r="D415" s="334">
        <v>1643950</v>
      </c>
      <c r="E415" s="335"/>
      <c r="F415" s="333"/>
      <c r="G415" s="334"/>
      <c r="H415" s="335"/>
      <c r="I415" s="336"/>
      <c r="J415" s="334"/>
      <c r="K415" s="326"/>
      <c r="L415" s="326"/>
      <c r="M415" s="326"/>
      <c r="N415" s="326"/>
      <c r="O415" s="364"/>
      <c r="P415" s="364"/>
    </row>
    <row r="416" spans="1:16" x14ac:dyDescent="0.25">
      <c r="A416" s="331">
        <v>43236</v>
      </c>
      <c r="B416" s="332">
        <v>180163994</v>
      </c>
      <c r="C416" s="333">
        <v>5</v>
      </c>
      <c r="D416" s="334">
        <v>440038</v>
      </c>
      <c r="E416" s="335"/>
      <c r="F416" s="333"/>
      <c r="G416" s="334"/>
      <c r="H416" s="335"/>
      <c r="I416" s="336">
        <v>1857363</v>
      </c>
      <c r="J416" s="334" t="s">
        <v>17</v>
      </c>
      <c r="K416" s="326"/>
      <c r="L416" s="326"/>
      <c r="M416" s="326"/>
      <c r="N416" s="326"/>
      <c r="O416" s="364"/>
      <c r="P416" s="364"/>
    </row>
    <row r="417" spans="1:16" x14ac:dyDescent="0.25">
      <c r="A417" s="331">
        <v>43237</v>
      </c>
      <c r="B417" s="332">
        <v>180164041</v>
      </c>
      <c r="C417" s="333">
        <v>2</v>
      </c>
      <c r="D417" s="334">
        <v>207113</v>
      </c>
      <c r="E417" s="335">
        <v>180042987</v>
      </c>
      <c r="F417" s="333">
        <v>5</v>
      </c>
      <c r="G417" s="334">
        <v>525438</v>
      </c>
      <c r="H417" s="335"/>
      <c r="I417" s="336"/>
      <c r="J417" s="334"/>
      <c r="K417" s="326"/>
      <c r="L417" s="326"/>
      <c r="M417" s="326"/>
      <c r="N417" s="326"/>
      <c r="O417" s="364"/>
      <c r="P417" s="364"/>
    </row>
    <row r="418" spans="1:16" x14ac:dyDescent="0.25">
      <c r="A418" s="331">
        <v>43237</v>
      </c>
      <c r="B418" s="332">
        <v>150164065</v>
      </c>
      <c r="C418" s="333">
        <v>19</v>
      </c>
      <c r="D418" s="334">
        <v>1803375</v>
      </c>
      <c r="E418" s="335"/>
      <c r="F418" s="333"/>
      <c r="G418" s="334"/>
      <c r="H418" s="335"/>
      <c r="I418" s="336"/>
      <c r="J418" s="334"/>
      <c r="K418" s="326"/>
      <c r="L418" s="326"/>
      <c r="M418" s="326"/>
      <c r="N418" s="326"/>
      <c r="O418" s="364"/>
      <c r="P418" s="364"/>
    </row>
    <row r="419" spans="1:16" x14ac:dyDescent="0.25">
      <c r="A419" s="331">
        <v>43237</v>
      </c>
      <c r="B419" s="332">
        <v>180164116</v>
      </c>
      <c r="C419" s="333">
        <v>1</v>
      </c>
      <c r="D419" s="334">
        <v>152338</v>
      </c>
      <c r="E419" s="335"/>
      <c r="F419" s="333"/>
      <c r="G419" s="334"/>
      <c r="H419" s="335"/>
      <c r="I419" s="336">
        <v>1637388</v>
      </c>
      <c r="J419" s="334" t="s">
        <v>17</v>
      </c>
      <c r="K419" s="326"/>
      <c r="L419" s="326"/>
      <c r="M419" s="326"/>
      <c r="N419" s="326"/>
      <c r="O419" s="364"/>
      <c r="P419" s="364"/>
    </row>
    <row r="420" spans="1:16" x14ac:dyDescent="0.25">
      <c r="A420" s="331">
        <v>43238</v>
      </c>
      <c r="B420" s="332">
        <v>180164150</v>
      </c>
      <c r="C420" s="333">
        <v>2</v>
      </c>
      <c r="D420" s="334">
        <v>202125</v>
      </c>
      <c r="E420" s="335">
        <v>180043012</v>
      </c>
      <c r="F420" s="333">
        <v>8</v>
      </c>
      <c r="G420" s="334">
        <v>825388</v>
      </c>
      <c r="H420" s="335"/>
      <c r="I420" s="336"/>
      <c r="J420" s="334"/>
      <c r="K420" s="326"/>
      <c r="L420" s="326"/>
      <c r="M420" s="326"/>
      <c r="N420" s="326"/>
      <c r="O420" s="364"/>
      <c r="P420" s="364"/>
    </row>
    <row r="421" spans="1:16" x14ac:dyDescent="0.25">
      <c r="A421" s="331">
        <v>43238</v>
      </c>
      <c r="B421" s="332">
        <v>180164158</v>
      </c>
      <c r="C421" s="333">
        <v>1</v>
      </c>
      <c r="D421" s="334">
        <v>88200</v>
      </c>
      <c r="E421" s="335"/>
      <c r="F421" s="333"/>
      <c r="G421" s="334"/>
      <c r="H421" s="335"/>
      <c r="I421" s="336"/>
      <c r="J421" s="334"/>
      <c r="K421" s="326"/>
      <c r="L421" s="326"/>
      <c r="M421" s="326"/>
      <c r="N421" s="326"/>
      <c r="O421" s="364"/>
      <c r="P421" s="364"/>
    </row>
    <row r="422" spans="1:16" x14ac:dyDescent="0.25">
      <c r="A422" s="331">
        <v>43238</v>
      </c>
      <c r="B422" s="332">
        <v>180164192</v>
      </c>
      <c r="C422" s="333">
        <v>3</v>
      </c>
      <c r="D422" s="334">
        <v>232225</v>
      </c>
      <c r="E422" s="335"/>
      <c r="F422" s="333"/>
      <c r="G422" s="334"/>
      <c r="H422" s="335"/>
      <c r="I422" s="336"/>
      <c r="J422" s="334"/>
      <c r="K422" s="326"/>
      <c r="L422" s="326"/>
      <c r="M422" s="326"/>
      <c r="N422" s="326"/>
      <c r="O422" s="364"/>
      <c r="P422" s="364"/>
    </row>
    <row r="423" spans="1:16" x14ac:dyDescent="0.25">
      <c r="A423" s="331">
        <v>43238</v>
      </c>
      <c r="B423" s="332">
        <v>180164194</v>
      </c>
      <c r="C423" s="333">
        <v>21</v>
      </c>
      <c r="D423" s="334">
        <v>2125463</v>
      </c>
      <c r="E423" s="335"/>
      <c r="F423" s="333"/>
      <c r="G423" s="334"/>
      <c r="H423" s="335"/>
      <c r="I423" s="336"/>
      <c r="J423" s="334"/>
      <c r="K423" s="326"/>
      <c r="L423" s="326"/>
      <c r="M423" s="326"/>
      <c r="N423" s="326"/>
      <c r="O423" s="364"/>
      <c r="P423" s="364"/>
    </row>
    <row r="424" spans="1:16" x14ac:dyDescent="0.25">
      <c r="A424" s="331">
        <v>43238</v>
      </c>
      <c r="B424" s="332">
        <v>180162240</v>
      </c>
      <c r="C424" s="333">
        <v>3</v>
      </c>
      <c r="D424" s="334">
        <v>354988</v>
      </c>
      <c r="E424" s="335"/>
      <c r="F424" s="333"/>
      <c r="G424" s="334"/>
      <c r="H424" s="335"/>
      <c r="I424" s="336"/>
      <c r="J424" s="334"/>
      <c r="K424" s="326"/>
      <c r="L424" s="326"/>
      <c r="M424" s="326"/>
      <c r="N424" s="326"/>
      <c r="O424" s="364"/>
      <c r="P424" s="364"/>
    </row>
    <row r="425" spans="1:16" x14ac:dyDescent="0.25">
      <c r="A425" s="331">
        <v>43238</v>
      </c>
      <c r="B425" s="332">
        <v>180162245</v>
      </c>
      <c r="C425" s="333">
        <v>2</v>
      </c>
      <c r="D425" s="334">
        <v>162225</v>
      </c>
      <c r="E425" s="335"/>
      <c r="F425" s="333"/>
      <c r="G425" s="334"/>
      <c r="H425" s="335"/>
      <c r="I425" s="336">
        <v>2339838</v>
      </c>
      <c r="J425" s="334" t="s">
        <v>17</v>
      </c>
      <c r="K425" s="326"/>
      <c r="L425" s="326"/>
      <c r="M425" s="326"/>
      <c r="N425" s="326"/>
      <c r="O425" s="364"/>
      <c r="P425" s="364"/>
    </row>
    <row r="426" spans="1:16" x14ac:dyDescent="0.25">
      <c r="A426" s="331">
        <v>43239</v>
      </c>
      <c r="B426" s="332">
        <v>180164288</v>
      </c>
      <c r="C426" s="333">
        <v>1</v>
      </c>
      <c r="D426" s="334">
        <v>115063</v>
      </c>
      <c r="E426" s="335">
        <v>180043057</v>
      </c>
      <c r="F426" s="333">
        <v>10</v>
      </c>
      <c r="G426" s="334">
        <v>1069863</v>
      </c>
      <c r="H426" s="335"/>
      <c r="I426" s="336"/>
      <c r="J426" s="334"/>
      <c r="K426" s="326"/>
      <c r="L426" s="326"/>
      <c r="M426" s="326"/>
      <c r="N426" s="326"/>
      <c r="O426" s="364"/>
      <c r="P426" s="364"/>
    </row>
    <row r="427" spans="1:16" x14ac:dyDescent="0.25">
      <c r="A427" s="331">
        <v>43239</v>
      </c>
      <c r="B427" s="332">
        <v>180164366</v>
      </c>
      <c r="C427" s="333">
        <v>22</v>
      </c>
      <c r="D427" s="334">
        <v>2403538</v>
      </c>
      <c r="E427" s="335"/>
      <c r="F427" s="333"/>
      <c r="G427" s="334"/>
      <c r="H427" s="335"/>
      <c r="I427" s="336">
        <v>1448738</v>
      </c>
      <c r="J427" s="334" t="s">
        <v>17</v>
      </c>
      <c r="K427" s="326"/>
      <c r="L427" s="326"/>
      <c r="M427" s="326"/>
      <c r="N427" s="326"/>
      <c r="O427" s="364"/>
      <c r="P427" s="364"/>
    </row>
    <row r="428" spans="1:16" x14ac:dyDescent="0.25">
      <c r="A428" s="331">
        <v>43241</v>
      </c>
      <c r="B428" s="332">
        <v>180164589</v>
      </c>
      <c r="C428" s="333">
        <v>29</v>
      </c>
      <c r="D428" s="334">
        <v>3071863</v>
      </c>
      <c r="E428" s="335">
        <v>180043127</v>
      </c>
      <c r="F428" s="333">
        <v>14</v>
      </c>
      <c r="G428" s="334">
        <v>1389763</v>
      </c>
      <c r="H428" s="335"/>
      <c r="I428" s="336"/>
      <c r="J428" s="334"/>
      <c r="K428" s="326"/>
      <c r="L428" s="326"/>
      <c r="M428" s="326"/>
      <c r="N428" s="326"/>
      <c r="O428" s="364"/>
      <c r="P428" s="364"/>
    </row>
    <row r="429" spans="1:16" x14ac:dyDescent="0.25">
      <c r="A429" s="331">
        <v>43241</v>
      </c>
      <c r="B429" s="332">
        <v>180164630</v>
      </c>
      <c r="C429" s="333">
        <v>10</v>
      </c>
      <c r="D429" s="334">
        <v>1170138</v>
      </c>
      <c r="E429" s="335"/>
      <c r="F429" s="333"/>
      <c r="G429" s="334"/>
      <c r="H429" s="335"/>
      <c r="I429" s="336"/>
      <c r="J429" s="334"/>
      <c r="K429" s="326"/>
      <c r="L429" s="326"/>
      <c r="M429" s="326"/>
      <c r="N429" s="326"/>
      <c r="O429" s="364"/>
      <c r="P429" s="364"/>
    </row>
    <row r="430" spans="1:16" x14ac:dyDescent="0.25">
      <c r="A430" s="331">
        <v>43241</v>
      </c>
      <c r="B430" s="332">
        <v>180164636</v>
      </c>
      <c r="C430" s="333">
        <v>1</v>
      </c>
      <c r="D430" s="334">
        <v>100013</v>
      </c>
      <c r="E430" s="335"/>
      <c r="F430" s="333"/>
      <c r="G430" s="334"/>
      <c r="H430" s="335"/>
      <c r="I430" s="336">
        <v>2952251</v>
      </c>
      <c r="J430" s="334" t="s">
        <v>17</v>
      </c>
      <c r="K430" s="326"/>
      <c r="L430" s="326"/>
      <c r="M430" s="326"/>
      <c r="N430" s="326"/>
      <c r="O430" s="364"/>
      <c r="P430" s="364"/>
    </row>
    <row r="431" spans="1:16" x14ac:dyDescent="0.25">
      <c r="A431" s="331">
        <v>43242</v>
      </c>
      <c r="B431" s="332">
        <v>180164668</v>
      </c>
      <c r="C431" s="333">
        <v>1</v>
      </c>
      <c r="D431" s="334">
        <v>108063</v>
      </c>
      <c r="E431" s="335">
        <v>180043153</v>
      </c>
      <c r="F431" s="333">
        <v>9</v>
      </c>
      <c r="G431" s="334">
        <v>885850</v>
      </c>
      <c r="H431" s="335"/>
      <c r="I431" s="336"/>
      <c r="J431" s="334"/>
      <c r="K431" s="326"/>
      <c r="L431" s="326"/>
      <c r="M431" s="326"/>
      <c r="N431" s="326"/>
      <c r="O431" s="364"/>
      <c r="P431" s="364"/>
    </row>
    <row r="432" spans="1:16" x14ac:dyDescent="0.25">
      <c r="A432" s="331">
        <v>43242</v>
      </c>
      <c r="B432" s="332">
        <v>180164703</v>
      </c>
      <c r="C432" s="333">
        <v>23</v>
      </c>
      <c r="D432" s="334">
        <v>2401875</v>
      </c>
      <c r="E432" s="335"/>
      <c r="F432" s="333"/>
      <c r="G432" s="334"/>
      <c r="H432" s="335"/>
      <c r="I432" s="336"/>
      <c r="J432" s="334"/>
      <c r="K432" s="326"/>
      <c r="L432" s="326"/>
      <c r="M432" s="326"/>
      <c r="N432" s="326"/>
      <c r="O432" s="364"/>
      <c r="P432" s="364"/>
    </row>
    <row r="433" spans="1:16" x14ac:dyDescent="0.25">
      <c r="A433" s="331">
        <v>43242</v>
      </c>
      <c r="B433" s="332">
        <v>180164755</v>
      </c>
      <c r="C433" s="333">
        <v>23</v>
      </c>
      <c r="D433" s="334">
        <v>2208675</v>
      </c>
      <c r="E433" s="335"/>
      <c r="F433" s="333"/>
      <c r="G433" s="334"/>
      <c r="H433" s="335"/>
      <c r="I433" s="336"/>
      <c r="J433" s="334"/>
      <c r="K433" s="326"/>
      <c r="L433" s="326"/>
      <c r="M433" s="326"/>
      <c r="N433" s="326"/>
      <c r="O433" s="364"/>
      <c r="P433" s="364"/>
    </row>
    <row r="434" spans="1:16" x14ac:dyDescent="0.25">
      <c r="A434" s="331">
        <v>43242</v>
      </c>
      <c r="B434" s="332">
        <v>180164763</v>
      </c>
      <c r="C434" s="333">
        <v>1</v>
      </c>
      <c r="D434" s="334">
        <v>132913</v>
      </c>
      <c r="E434" s="335"/>
      <c r="F434" s="333"/>
      <c r="G434" s="334"/>
      <c r="H434" s="335"/>
      <c r="I434" s="336">
        <v>3965676</v>
      </c>
      <c r="J434" s="334" t="s">
        <v>17</v>
      </c>
      <c r="K434" s="326"/>
      <c r="L434" s="326"/>
      <c r="M434" s="326"/>
      <c r="N434" s="326"/>
      <c r="O434" s="364"/>
      <c r="P434" s="364"/>
    </row>
    <row r="435" spans="1:16" x14ac:dyDescent="0.25">
      <c r="A435" s="331">
        <v>43243</v>
      </c>
      <c r="B435" s="332">
        <v>180164816</v>
      </c>
      <c r="C435" s="333">
        <v>38</v>
      </c>
      <c r="D435" s="334">
        <v>3850963</v>
      </c>
      <c r="E435" s="335">
        <v>180043176</v>
      </c>
      <c r="F435" s="333">
        <v>11</v>
      </c>
      <c r="G435" s="334">
        <v>1140213</v>
      </c>
      <c r="H435" s="335"/>
      <c r="I435" s="336"/>
      <c r="J435" s="334"/>
      <c r="K435" s="326"/>
      <c r="L435" s="326"/>
      <c r="M435" s="326"/>
      <c r="N435" s="326"/>
      <c r="O435" s="364"/>
      <c r="P435" s="364"/>
    </row>
    <row r="436" spans="1:16" x14ac:dyDescent="0.25">
      <c r="A436" s="331">
        <v>43243</v>
      </c>
      <c r="B436" s="332">
        <v>180164827</v>
      </c>
      <c r="C436" s="333">
        <v>2</v>
      </c>
      <c r="D436" s="334">
        <v>232575</v>
      </c>
      <c r="E436" s="335"/>
      <c r="F436" s="333"/>
      <c r="G436" s="334"/>
      <c r="H436" s="335"/>
      <c r="I436" s="336"/>
      <c r="J436" s="334"/>
      <c r="K436" s="326"/>
      <c r="L436" s="326"/>
      <c r="M436" s="326"/>
      <c r="N436" s="326"/>
      <c r="O436" s="364"/>
      <c r="P436" s="364"/>
    </row>
    <row r="437" spans="1:16" x14ac:dyDescent="0.25">
      <c r="A437" s="331">
        <v>43243</v>
      </c>
      <c r="B437" s="332">
        <v>180164837</v>
      </c>
      <c r="C437" s="333">
        <v>2</v>
      </c>
      <c r="D437" s="334">
        <v>251475</v>
      </c>
      <c r="E437" s="335"/>
      <c r="F437" s="333"/>
      <c r="G437" s="334"/>
      <c r="H437" s="335"/>
      <c r="I437" s="336"/>
      <c r="J437" s="334"/>
      <c r="K437" s="326"/>
      <c r="L437" s="326"/>
      <c r="M437" s="326"/>
      <c r="N437" s="326"/>
      <c r="O437" s="364"/>
      <c r="P437" s="364"/>
    </row>
    <row r="438" spans="1:16" x14ac:dyDescent="0.25">
      <c r="A438" s="331">
        <v>43243</v>
      </c>
      <c r="B438" s="332">
        <v>180164896</v>
      </c>
      <c r="C438" s="333">
        <v>10</v>
      </c>
      <c r="D438" s="334">
        <v>953575</v>
      </c>
      <c r="E438" s="335"/>
      <c r="F438" s="333"/>
      <c r="G438" s="334"/>
      <c r="H438" s="335"/>
      <c r="I438" s="336"/>
      <c r="J438" s="334"/>
      <c r="K438" s="326"/>
      <c r="L438" s="326"/>
      <c r="M438" s="326"/>
      <c r="N438" s="326"/>
      <c r="O438" s="364"/>
      <c r="P438" s="364"/>
    </row>
    <row r="439" spans="1:16" x14ac:dyDescent="0.25">
      <c r="A439" s="331">
        <v>43243</v>
      </c>
      <c r="B439" s="332">
        <v>180164900</v>
      </c>
      <c r="C439" s="333">
        <v>1</v>
      </c>
      <c r="D439" s="334">
        <v>80500</v>
      </c>
      <c r="E439" s="335"/>
      <c r="F439" s="333"/>
      <c r="G439" s="334"/>
      <c r="H439" s="335"/>
      <c r="I439" s="336">
        <v>4228875</v>
      </c>
      <c r="J439" s="334" t="s">
        <v>17</v>
      </c>
      <c r="K439" s="326"/>
      <c r="L439" s="326"/>
      <c r="M439" s="326"/>
      <c r="N439" s="326"/>
      <c r="O439" s="364"/>
      <c r="P439" s="364"/>
    </row>
    <row r="440" spans="1:16" x14ac:dyDescent="0.25">
      <c r="A440" s="331">
        <v>43244</v>
      </c>
      <c r="B440" s="332">
        <v>180164294</v>
      </c>
      <c r="C440" s="333">
        <v>2</v>
      </c>
      <c r="D440" s="334">
        <v>226100</v>
      </c>
      <c r="E440" s="335">
        <v>180043222</v>
      </c>
      <c r="F440" s="333">
        <v>11</v>
      </c>
      <c r="G440" s="334">
        <v>1174338</v>
      </c>
      <c r="H440" s="335"/>
      <c r="I440" s="336"/>
      <c r="J440" s="334"/>
      <c r="K440" s="326"/>
      <c r="L440" s="326"/>
      <c r="M440" s="326"/>
      <c r="N440" s="326"/>
      <c r="O440" s="364"/>
      <c r="P440" s="364"/>
    </row>
    <row r="441" spans="1:16" x14ac:dyDescent="0.25">
      <c r="A441" s="331">
        <v>43244</v>
      </c>
      <c r="B441" s="332">
        <v>180164948</v>
      </c>
      <c r="C441" s="333">
        <v>8</v>
      </c>
      <c r="D441" s="334">
        <v>800275</v>
      </c>
      <c r="E441" s="335"/>
      <c r="F441" s="333"/>
      <c r="G441" s="334"/>
      <c r="H441" s="335"/>
      <c r="I441" s="336"/>
      <c r="J441" s="334"/>
      <c r="K441" s="326"/>
      <c r="L441" s="326"/>
      <c r="M441" s="326"/>
      <c r="N441" s="326"/>
      <c r="O441" s="364"/>
      <c r="P441" s="364"/>
    </row>
    <row r="442" spans="1:16" x14ac:dyDescent="0.25">
      <c r="A442" s="331">
        <v>43244</v>
      </c>
      <c r="B442" s="332">
        <v>180164961</v>
      </c>
      <c r="C442" s="333">
        <v>1</v>
      </c>
      <c r="D442" s="334">
        <v>78488</v>
      </c>
      <c r="E442" s="335"/>
      <c r="F442" s="333"/>
      <c r="G442" s="334"/>
      <c r="H442" s="335"/>
      <c r="I442" s="336"/>
      <c r="J442" s="334"/>
      <c r="K442" s="326"/>
      <c r="L442" s="326"/>
      <c r="M442" s="326"/>
      <c r="N442" s="326"/>
      <c r="O442" s="364"/>
      <c r="P442" s="364"/>
    </row>
    <row r="443" spans="1:16" x14ac:dyDescent="0.25">
      <c r="A443" s="331">
        <v>43244</v>
      </c>
      <c r="B443" s="332">
        <v>180165014</v>
      </c>
      <c r="C443" s="333">
        <v>3</v>
      </c>
      <c r="D443" s="334">
        <v>307125</v>
      </c>
      <c r="E443" s="335"/>
      <c r="F443" s="333"/>
      <c r="G443" s="334"/>
      <c r="H443" s="335"/>
      <c r="I443" s="336">
        <v>237650</v>
      </c>
      <c r="J443" s="334" t="s">
        <v>17</v>
      </c>
      <c r="K443" s="326"/>
      <c r="L443" s="326"/>
      <c r="M443" s="326"/>
      <c r="N443" s="326"/>
      <c r="O443" s="364"/>
      <c r="P443" s="364"/>
    </row>
    <row r="444" spans="1:16" x14ac:dyDescent="0.25">
      <c r="A444" s="331">
        <v>43245</v>
      </c>
      <c r="B444" s="332">
        <v>180165084</v>
      </c>
      <c r="C444" s="333">
        <v>18</v>
      </c>
      <c r="D444" s="334">
        <v>2036213</v>
      </c>
      <c r="E444" s="335">
        <v>180043256</v>
      </c>
      <c r="F444" s="333">
        <v>14</v>
      </c>
      <c r="G444" s="334">
        <v>1254663</v>
      </c>
      <c r="H444" s="335"/>
      <c r="I444" s="336"/>
      <c r="J444" s="334"/>
      <c r="K444" s="326"/>
      <c r="L444" s="326"/>
      <c r="M444" s="326"/>
      <c r="N444" s="326"/>
      <c r="O444" s="364"/>
      <c r="P444" s="364"/>
    </row>
    <row r="445" spans="1:16" x14ac:dyDescent="0.25">
      <c r="A445" s="331">
        <v>43245</v>
      </c>
      <c r="B445" s="332">
        <v>180165140</v>
      </c>
      <c r="C445" s="333">
        <v>15</v>
      </c>
      <c r="D445" s="334">
        <v>1409538</v>
      </c>
      <c r="E445" s="335"/>
      <c r="F445" s="333"/>
      <c r="G445" s="334"/>
      <c r="H445" s="335"/>
      <c r="I445" s="336">
        <v>2191088</v>
      </c>
      <c r="J445" s="334" t="s">
        <v>17</v>
      </c>
      <c r="K445" s="326"/>
      <c r="L445" s="326"/>
      <c r="M445" s="326"/>
      <c r="N445" s="326"/>
      <c r="O445" s="364"/>
      <c r="P445" s="364"/>
    </row>
    <row r="446" spans="1:16" x14ac:dyDescent="0.25">
      <c r="A446" s="331">
        <v>43246</v>
      </c>
      <c r="B446" s="332">
        <v>180165226</v>
      </c>
      <c r="C446" s="333">
        <v>1</v>
      </c>
      <c r="D446" s="334">
        <v>80063</v>
      </c>
      <c r="E446" s="335">
        <v>180043301</v>
      </c>
      <c r="F446" s="333">
        <v>16</v>
      </c>
      <c r="G446" s="334">
        <v>1885713</v>
      </c>
      <c r="H446" s="335"/>
      <c r="I446" s="336"/>
      <c r="J446" s="334"/>
      <c r="K446" s="326"/>
      <c r="L446" s="326"/>
      <c r="M446" s="326"/>
      <c r="N446" s="326"/>
      <c r="O446" s="364"/>
      <c r="P446" s="364"/>
    </row>
    <row r="447" spans="1:16" x14ac:dyDescent="0.25">
      <c r="A447" s="331">
        <v>43246</v>
      </c>
      <c r="B447" s="332">
        <v>180165227</v>
      </c>
      <c r="C447" s="333">
        <v>1</v>
      </c>
      <c r="D447" s="334">
        <v>113050</v>
      </c>
      <c r="E447" s="335"/>
      <c r="F447" s="333"/>
      <c r="G447" s="334"/>
      <c r="H447" s="335"/>
      <c r="I447" s="336"/>
      <c r="J447" s="334"/>
      <c r="K447" s="326"/>
      <c r="L447" s="326"/>
      <c r="M447" s="326"/>
      <c r="N447" s="326"/>
      <c r="O447" s="364"/>
      <c r="P447" s="364"/>
    </row>
    <row r="448" spans="1:16" x14ac:dyDescent="0.25">
      <c r="A448" s="331">
        <v>43246</v>
      </c>
      <c r="B448" s="332">
        <v>180165234</v>
      </c>
      <c r="C448" s="333">
        <v>1</v>
      </c>
      <c r="D448" s="334">
        <v>45763</v>
      </c>
      <c r="E448" s="335"/>
      <c r="F448" s="333"/>
      <c r="G448" s="334"/>
      <c r="H448" s="335"/>
      <c r="I448" s="336"/>
      <c r="J448" s="334"/>
      <c r="K448" s="326"/>
      <c r="L448" s="326"/>
      <c r="M448" s="326"/>
      <c r="N448" s="326"/>
      <c r="O448" s="364"/>
      <c r="P448" s="364"/>
    </row>
    <row r="449" spans="1:16" x14ac:dyDescent="0.25">
      <c r="A449" s="331">
        <v>43246</v>
      </c>
      <c r="B449" s="332">
        <v>180165288</v>
      </c>
      <c r="C449" s="333">
        <v>39</v>
      </c>
      <c r="D449" s="334">
        <v>4185475</v>
      </c>
      <c r="E449" s="335"/>
      <c r="F449" s="333"/>
      <c r="G449" s="334"/>
      <c r="H449" s="335"/>
      <c r="I449" s="336"/>
      <c r="J449" s="334"/>
      <c r="K449" s="326"/>
      <c r="L449" s="326"/>
      <c r="M449" s="326"/>
      <c r="N449" s="326"/>
      <c r="O449" s="364"/>
      <c r="P449" s="364"/>
    </row>
    <row r="450" spans="1:16" x14ac:dyDescent="0.25">
      <c r="A450" s="331">
        <v>43246</v>
      </c>
      <c r="B450" s="332">
        <v>180165311</v>
      </c>
      <c r="C450" s="333">
        <v>2</v>
      </c>
      <c r="D450" s="334">
        <v>151550</v>
      </c>
      <c r="E450" s="335"/>
      <c r="F450" s="333"/>
      <c r="G450" s="334"/>
      <c r="H450" s="335"/>
      <c r="I450" s="336">
        <v>2690188</v>
      </c>
      <c r="J450" s="334" t="s">
        <v>17</v>
      </c>
      <c r="K450" s="326"/>
      <c r="L450" s="326"/>
      <c r="M450" s="326"/>
      <c r="N450" s="326"/>
      <c r="O450" s="364"/>
      <c r="P450" s="364"/>
    </row>
    <row r="451" spans="1:16" x14ac:dyDescent="0.25">
      <c r="A451" s="331">
        <v>43248</v>
      </c>
      <c r="B451" s="332">
        <v>180165533</v>
      </c>
      <c r="C451" s="333">
        <v>2</v>
      </c>
      <c r="D451" s="334">
        <v>184013</v>
      </c>
      <c r="E451" s="335">
        <v>180043377</v>
      </c>
      <c r="F451" s="333">
        <v>9</v>
      </c>
      <c r="G451" s="334">
        <v>854963</v>
      </c>
      <c r="H451" s="335"/>
      <c r="I451" s="336"/>
      <c r="J451" s="334"/>
      <c r="K451" s="326"/>
      <c r="L451" s="326"/>
      <c r="M451" s="326"/>
      <c r="N451" s="326"/>
      <c r="O451" s="364"/>
      <c r="P451" s="364"/>
    </row>
    <row r="452" spans="1:16" x14ac:dyDescent="0.25">
      <c r="A452" s="331">
        <v>43248</v>
      </c>
      <c r="B452" s="332">
        <v>180165578</v>
      </c>
      <c r="C452" s="333">
        <v>49</v>
      </c>
      <c r="D452" s="334">
        <v>4939813</v>
      </c>
      <c r="E452" s="335"/>
      <c r="F452" s="333"/>
      <c r="G452" s="334"/>
      <c r="H452" s="335"/>
      <c r="I452" s="336"/>
      <c r="J452" s="334"/>
      <c r="K452" s="326"/>
      <c r="L452" s="326"/>
      <c r="M452" s="326"/>
      <c r="N452" s="326"/>
      <c r="O452" s="364"/>
      <c r="P452" s="364"/>
    </row>
    <row r="453" spans="1:16" x14ac:dyDescent="0.25">
      <c r="A453" s="331">
        <v>43248</v>
      </c>
      <c r="B453" s="332">
        <v>180165584</v>
      </c>
      <c r="C453" s="333">
        <v>2</v>
      </c>
      <c r="D453" s="334">
        <v>211138</v>
      </c>
      <c r="E453" s="335"/>
      <c r="F453" s="333"/>
      <c r="G453" s="334"/>
      <c r="H453" s="335"/>
      <c r="I453" s="336"/>
      <c r="J453" s="334"/>
      <c r="K453" s="326"/>
      <c r="L453" s="326"/>
      <c r="M453" s="326"/>
      <c r="N453" s="326"/>
      <c r="O453" s="364"/>
      <c r="P453" s="364"/>
    </row>
    <row r="454" spans="1:16" x14ac:dyDescent="0.25">
      <c r="A454" s="331">
        <v>43248</v>
      </c>
      <c r="B454" s="332">
        <v>180165618</v>
      </c>
      <c r="C454" s="333">
        <v>10</v>
      </c>
      <c r="D454" s="334">
        <v>1098650</v>
      </c>
      <c r="E454" s="335"/>
      <c r="F454" s="333"/>
      <c r="G454" s="334"/>
      <c r="H454" s="335"/>
      <c r="I454" s="336"/>
      <c r="J454" s="334"/>
      <c r="K454" s="326"/>
      <c r="L454" s="326"/>
      <c r="M454" s="326"/>
      <c r="N454" s="326"/>
      <c r="O454" s="364"/>
      <c r="P454" s="364"/>
    </row>
    <row r="455" spans="1:16" x14ac:dyDescent="0.25">
      <c r="A455" s="331">
        <v>43248</v>
      </c>
      <c r="B455" s="332">
        <v>180165636</v>
      </c>
      <c r="C455" s="333">
        <v>1</v>
      </c>
      <c r="D455" s="334">
        <v>77613</v>
      </c>
      <c r="E455" s="335"/>
      <c r="F455" s="333"/>
      <c r="G455" s="334"/>
      <c r="H455" s="335"/>
      <c r="I455" s="336">
        <v>5656264</v>
      </c>
      <c r="J455" s="334" t="s">
        <v>17</v>
      </c>
      <c r="K455" s="326"/>
      <c r="L455" s="326"/>
      <c r="M455" s="326"/>
      <c r="N455" s="326"/>
      <c r="O455" s="364"/>
      <c r="P455" s="364"/>
    </row>
    <row r="456" spans="1:16" x14ac:dyDescent="0.25">
      <c r="A456" s="331">
        <v>43249</v>
      </c>
      <c r="B456" s="332">
        <v>180165673</v>
      </c>
      <c r="C456" s="333">
        <v>1</v>
      </c>
      <c r="D456" s="334">
        <v>80063</v>
      </c>
      <c r="E456" s="335">
        <v>180043406</v>
      </c>
      <c r="F456" s="333">
        <v>13</v>
      </c>
      <c r="G456" s="334">
        <v>1248625</v>
      </c>
      <c r="H456" s="335"/>
      <c r="I456" s="336"/>
      <c r="J456" s="334"/>
      <c r="K456" s="326"/>
      <c r="L456" s="326"/>
      <c r="M456" s="326"/>
      <c r="N456" s="326"/>
      <c r="O456" s="364"/>
      <c r="P456" s="364"/>
    </row>
    <row r="457" spans="1:16" x14ac:dyDescent="0.25">
      <c r="A457" s="331">
        <v>43249</v>
      </c>
      <c r="B457" s="332">
        <v>180165695</v>
      </c>
      <c r="C457" s="333">
        <v>1</v>
      </c>
      <c r="D457" s="334">
        <v>113575</v>
      </c>
      <c r="E457" s="335"/>
      <c r="F457" s="333"/>
      <c r="G457" s="334"/>
      <c r="H457" s="335"/>
      <c r="I457" s="336"/>
      <c r="J457" s="334"/>
      <c r="K457" s="326"/>
      <c r="L457" s="326"/>
      <c r="M457" s="326"/>
      <c r="N457" s="326"/>
      <c r="O457" s="364"/>
      <c r="P457" s="364"/>
    </row>
    <row r="458" spans="1:16" x14ac:dyDescent="0.25">
      <c r="A458" s="331">
        <v>43249</v>
      </c>
      <c r="B458" s="332">
        <v>180165755</v>
      </c>
      <c r="C458" s="333">
        <v>33</v>
      </c>
      <c r="D458" s="334">
        <v>3469463</v>
      </c>
      <c r="E458" s="335"/>
      <c r="F458" s="333"/>
      <c r="G458" s="334"/>
      <c r="H458" s="335"/>
      <c r="I458" s="336">
        <v>2414476</v>
      </c>
      <c r="J458" s="334" t="s">
        <v>17</v>
      </c>
      <c r="K458" s="326"/>
      <c r="L458" s="326"/>
      <c r="M458" s="326"/>
      <c r="N458" s="326"/>
      <c r="O458" s="364"/>
      <c r="P458" s="364"/>
    </row>
    <row r="459" spans="1:16" x14ac:dyDescent="0.25">
      <c r="A459" s="331">
        <v>43250</v>
      </c>
      <c r="B459" s="332">
        <v>180165832</v>
      </c>
      <c r="C459" s="333">
        <v>1</v>
      </c>
      <c r="D459" s="334">
        <v>79013</v>
      </c>
      <c r="E459" s="335">
        <v>180043439</v>
      </c>
      <c r="F459" s="333">
        <v>14</v>
      </c>
      <c r="G459" s="334">
        <v>1140738</v>
      </c>
      <c r="H459" s="335"/>
      <c r="I459" s="336"/>
      <c r="J459" s="334"/>
      <c r="K459" s="326"/>
      <c r="L459" s="326"/>
      <c r="M459" s="326"/>
      <c r="N459" s="326"/>
      <c r="O459" s="364"/>
      <c r="P459" s="364"/>
    </row>
    <row r="460" spans="1:16" x14ac:dyDescent="0.25">
      <c r="A460" s="331">
        <v>43250</v>
      </c>
      <c r="B460" s="332">
        <v>180165865</v>
      </c>
      <c r="C460" s="333">
        <v>23</v>
      </c>
      <c r="D460" s="334">
        <v>2557713</v>
      </c>
      <c r="E460" s="335"/>
      <c r="F460" s="333"/>
      <c r="G460" s="334"/>
      <c r="H460" s="335"/>
      <c r="I460" s="336"/>
      <c r="J460" s="334"/>
      <c r="K460" s="326"/>
      <c r="L460" s="326"/>
      <c r="M460" s="326"/>
      <c r="N460" s="326"/>
      <c r="O460" s="364"/>
      <c r="P460" s="364"/>
    </row>
    <row r="461" spans="1:16" x14ac:dyDescent="0.25">
      <c r="A461" s="331">
        <v>43250</v>
      </c>
      <c r="B461" s="332">
        <v>180165940</v>
      </c>
      <c r="C461" s="333">
        <v>17</v>
      </c>
      <c r="D461" s="334">
        <v>1689275</v>
      </c>
      <c r="E461" s="335"/>
      <c r="F461" s="333"/>
      <c r="G461" s="334"/>
      <c r="H461" s="335"/>
      <c r="I461" s="336">
        <v>3185263</v>
      </c>
      <c r="J461" s="334" t="s">
        <v>17</v>
      </c>
      <c r="K461" s="326"/>
      <c r="L461" s="326"/>
      <c r="M461" s="326"/>
      <c r="N461" s="326"/>
      <c r="O461" s="364"/>
      <c r="P461" s="364"/>
    </row>
    <row r="462" spans="1:16" x14ac:dyDescent="0.25">
      <c r="A462" s="331">
        <v>43251</v>
      </c>
      <c r="B462" s="332">
        <v>180166024</v>
      </c>
      <c r="C462" s="333">
        <v>26</v>
      </c>
      <c r="D462" s="334">
        <v>2690363</v>
      </c>
      <c r="E462" s="335">
        <v>180043472</v>
      </c>
      <c r="F462" s="333">
        <v>16</v>
      </c>
      <c r="G462" s="334">
        <v>1543938</v>
      </c>
      <c r="H462" s="335"/>
      <c r="I462" s="336"/>
      <c r="J462" s="334"/>
      <c r="K462" s="326"/>
      <c r="L462" s="326"/>
      <c r="M462" s="326"/>
      <c r="N462" s="326"/>
      <c r="O462" s="364"/>
      <c r="P462" s="364"/>
    </row>
    <row r="463" spans="1:16" x14ac:dyDescent="0.25">
      <c r="A463" s="331">
        <v>43251</v>
      </c>
      <c r="B463" s="332">
        <v>180166070</v>
      </c>
      <c r="C463" s="333">
        <v>2</v>
      </c>
      <c r="D463" s="334">
        <v>158025</v>
      </c>
      <c r="E463" s="335"/>
      <c r="F463" s="333"/>
      <c r="G463" s="334"/>
      <c r="H463" s="335"/>
      <c r="I463" s="336"/>
      <c r="J463" s="334"/>
      <c r="K463" s="326"/>
      <c r="L463" s="326"/>
      <c r="M463" s="326"/>
      <c r="N463" s="326"/>
      <c r="O463" s="364"/>
      <c r="P463" s="364"/>
    </row>
    <row r="464" spans="1:16" x14ac:dyDescent="0.25">
      <c r="A464" s="331">
        <v>43251</v>
      </c>
      <c r="B464" s="332">
        <v>180166096</v>
      </c>
      <c r="C464" s="333">
        <v>1</v>
      </c>
      <c r="D464" s="334">
        <v>76038</v>
      </c>
      <c r="E464" s="335"/>
      <c r="F464" s="333"/>
      <c r="G464" s="334"/>
      <c r="H464" s="335"/>
      <c r="I464" s="336"/>
      <c r="J464" s="334"/>
      <c r="K464" s="326"/>
      <c r="L464" s="326"/>
      <c r="M464" s="326"/>
      <c r="N464" s="326"/>
      <c r="O464" s="364"/>
      <c r="P464" s="364"/>
    </row>
    <row r="465" spans="1:16" x14ac:dyDescent="0.25">
      <c r="A465" s="331">
        <v>43251</v>
      </c>
      <c r="B465" s="332">
        <v>180166097</v>
      </c>
      <c r="C465" s="333">
        <v>7</v>
      </c>
      <c r="D465" s="334">
        <v>910963</v>
      </c>
      <c r="E465" s="335"/>
      <c r="F465" s="333"/>
      <c r="G465" s="334"/>
      <c r="H465" s="335"/>
      <c r="I465" s="336">
        <v>2291451</v>
      </c>
      <c r="J465" s="334" t="s">
        <v>17</v>
      </c>
      <c r="K465" s="326"/>
      <c r="L465" s="326"/>
      <c r="M465" s="326"/>
      <c r="N465" s="326"/>
      <c r="O465" s="364"/>
      <c r="P465" s="364"/>
    </row>
    <row r="466" spans="1:16" x14ac:dyDescent="0.25">
      <c r="A466" s="331">
        <v>43252</v>
      </c>
      <c r="B466" s="332">
        <v>180166156</v>
      </c>
      <c r="C466" s="333">
        <v>3</v>
      </c>
      <c r="D466" s="334">
        <v>299338</v>
      </c>
      <c r="E466" s="335">
        <v>180043510</v>
      </c>
      <c r="F466" s="333">
        <v>13</v>
      </c>
      <c r="G466" s="334">
        <v>1322300</v>
      </c>
      <c r="H466" s="335"/>
      <c r="I466" s="336"/>
      <c r="J466" s="334"/>
      <c r="K466" s="326"/>
      <c r="L466" s="326"/>
      <c r="M466" s="326"/>
      <c r="N466" s="326"/>
      <c r="O466" s="364"/>
      <c r="P466" s="364"/>
    </row>
    <row r="467" spans="1:16" x14ac:dyDescent="0.25">
      <c r="A467" s="331">
        <v>43252</v>
      </c>
      <c r="B467" s="332">
        <v>180166204</v>
      </c>
      <c r="C467" s="333">
        <v>28</v>
      </c>
      <c r="D467" s="334">
        <v>3018400</v>
      </c>
      <c r="E467" s="335"/>
      <c r="F467" s="333"/>
      <c r="G467" s="334"/>
      <c r="H467" s="335"/>
      <c r="I467" s="336"/>
      <c r="J467" s="334"/>
      <c r="K467" s="326"/>
      <c r="L467" s="326"/>
      <c r="M467" s="326"/>
      <c r="N467" s="326"/>
      <c r="O467" s="364"/>
      <c r="P467" s="364"/>
    </row>
    <row r="468" spans="1:16" x14ac:dyDescent="0.25">
      <c r="A468" s="331">
        <v>43252</v>
      </c>
      <c r="B468" s="332">
        <v>180166222</v>
      </c>
      <c r="C468" s="333">
        <v>2</v>
      </c>
      <c r="D468" s="334">
        <v>156013</v>
      </c>
      <c r="E468" s="335"/>
      <c r="F468" s="333"/>
      <c r="G468" s="334"/>
      <c r="H468" s="335"/>
      <c r="I468" s="336"/>
      <c r="J468" s="334"/>
      <c r="K468" s="326"/>
      <c r="L468" s="326"/>
      <c r="M468" s="326"/>
      <c r="N468" s="326"/>
      <c r="O468" s="364"/>
      <c r="P468" s="364"/>
    </row>
    <row r="469" spans="1:16" x14ac:dyDescent="0.25">
      <c r="A469" s="331">
        <v>43252</v>
      </c>
      <c r="B469" s="332">
        <v>180166242</v>
      </c>
      <c r="C469" s="333">
        <v>1</v>
      </c>
      <c r="D469" s="334">
        <v>120050</v>
      </c>
      <c r="E469" s="335"/>
      <c r="F469" s="333"/>
      <c r="G469" s="334"/>
      <c r="H469" s="335"/>
      <c r="I469" s="336">
        <v>2271501</v>
      </c>
      <c r="J469" s="334" t="s">
        <v>17</v>
      </c>
      <c r="K469" s="326"/>
      <c r="L469" s="326"/>
      <c r="M469" s="326"/>
      <c r="N469" s="326"/>
      <c r="O469" s="364"/>
      <c r="P469" s="364"/>
    </row>
    <row r="470" spans="1:16" x14ac:dyDescent="0.25">
      <c r="A470" s="331">
        <v>43253</v>
      </c>
      <c r="B470" s="332">
        <v>180166354</v>
      </c>
      <c r="C470" s="333">
        <v>8</v>
      </c>
      <c r="D470" s="334">
        <v>904050</v>
      </c>
      <c r="E470" s="335">
        <v>180043555</v>
      </c>
      <c r="F470" s="333">
        <v>14</v>
      </c>
      <c r="G470" s="334">
        <v>1434825</v>
      </c>
      <c r="H470" s="335"/>
      <c r="I470" s="336"/>
      <c r="J470" s="334"/>
      <c r="K470" s="326"/>
      <c r="L470" s="326"/>
      <c r="M470" s="326"/>
      <c r="N470" s="326"/>
      <c r="O470" s="364"/>
      <c r="P470" s="364"/>
    </row>
    <row r="471" spans="1:16" x14ac:dyDescent="0.25">
      <c r="A471" s="331">
        <v>43253</v>
      </c>
      <c r="B471" s="332">
        <v>180166424</v>
      </c>
      <c r="C471" s="333">
        <v>23</v>
      </c>
      <c r="D471" s="334">
        <v>2409488</v>
      </c>
      <c r="E471" s="335"/>
      <c r="F471" s="333"/>
      <c r="G471" s="334"/>
      <c r="H471" s="335"/>
      <c r="I471" s="336"/>
      <c r="J471" s="334"/>
      <c r="K471" s="326"/>
      <c r="L471" s="326"/>
      <c r="M471" s="326"/>
      <c r="N471" s="326"/>
      <c r="O471" s="364"/>
      <c r="P471" s="364"/>
    </row>
    <row r="472" spans="1:16" x14ac:dyDescent="0.25">
      <c r="A472" s="331">
        <v>43253</v>
      </c>
      <c r="B472" s="332">
        <v>180166438</v>
      </c>
      <c r="C472" s="333">
        <v>5</v>
      </c>
      <c r="D472" s="334">
        <v>461825</v>
      </c>
      <c r="E472" s="335"/>
      <c r="F472" s="333"/>
      <c r="G472" s="334"/>
      <c r="H472" s="335"/>
      <c r="I472" s="336"/>
      <c r="J472" s="334"/>
      <c r="K472" s="326"/>
      <c r="L472" s="326"/>
      <c r="M472" s="326"/>
      <c r="N472" s="326"/>
      <c r="O472" s="364"/>
      <c r="P472" s="364"/>
    </row>
    <row r="473" spans="1:16" x14ac:dyDescent="0.25">
      <c r="A473" s="331">
        <v>43253</v>
      </c>
      <c r="B473" s="332">
        <v>180166463</v>
      </c>
      <c r="C473" s="333">
        <v>3</v>
      </c>
      <c r="D473" s="334">
        <v>292513</v>
      </c>
      <c r="E473" s="335"/>
      <c r="F473" s="333"/>
      <c r="G473" s="334"/>
      <c r="H473" s="335"/>
      <c r="I473" s="336">
        <v>2633051</v>
      </c>
      <c r="J473" s="334" t="s">
        <v>17</v>
      </c>
      <c r="K473" s="326"/>
      <c r="L473" s="326"/>
      <c r="M473" s="326"/>
      <c r="N473" s="326"/>
      <c r="O473" s="364"/>
      <c r="P473" s="364"/>
    </row>
    <row r="474" spans="1:16" x14ac:dyDescent="0.25">
      <c r="A474" s="331">
        <v>43255</v>
      </c>
      <c r="B474" s="332">
        <v>180166691</v>
      </c>
      <c r="C474" s="333">
        <v>2</v>
      </c>
      <c r="D474" s="334">
        <v>187075</v>
      </c>
      <c r="E474" s="335">
        <v>180043618</v>
      </c>
      <c r="F474" s="333">
        <v>8</v>
      </c>
      <c r="G474" s="334">
        <v>820400</v>
      </c>
      <c r="H474" s="335"/>
      <c r="I474" s="336"/>
      <c r="J474" s="334"/>
      <c r="K474" s="326"/>
      <c r="L474" s="326"/>
      <c r="M474" s="326"/>
      <c r="N474" s="326"/>
      <c r="O474" s="364"/>
      <c r="P474" s="364"/>
    </row>
    <row r="475" spans="1:16" x14ac:dyDescent="0.25">
      <c r="A475" s="331">
        <v>43255</v>
      </c>
      <c r="B475" s="332">
        <v>180166692</v>
      </c>
      <c r="C475" s="333">
        <v>59</v>
      </c>
      <c r="D475" s="334">
        <v>6162975</v>
      </c>
      <c r="E475" s="335"/>
      <c r="F475" s="333"/>
      <c r="G475" s="334"/>
      <c r="H475" s="335"/>
      <c r="I475" s="336"/>
      <c r="J475" s="334"/>
      <c r="K475" s="326"/>
      <c r="L475" s="326"/>
      <c r="M475" s="326"/>
      <c r="N475" s="326"/>
      <c r="O475" s="364"/>
      <c r="P475" s="364"/>
    </row>
    <row r="476" spans="1:16" x14ac:dyDescent="0.25">
      <c r="A476" s="331">
        <v>43255</v>
      </c>
      <c r="B476" s="332">
        <v>180166766</v>
      </c>
      <c r="C476" s="333">
        <v>1</v>
      </c>
      <c r="D476" s="334">
        <v>103075</v>
      </c>
      <c r="E476" s="335"/>
      <c r="F476" s="333"/>
      <c r="G476" s="334"/>
      <c r="H476" s="335"/>
      <c r="I476" s="336"/>
      <c r="J476" s="334"/>
      <c r="K476" s="326"/>
      <c r="L476" s="326"/>
      <c r="M476" s="326"/>
      <c r="N476" s="326"/>
      <c r="O476" s="364"/>
      <c r="P476" s="364"/>
    </row>
    <row r="477" spans="1:16" x14ac:dyDescent="0.25">
      <c r="A477" s="331">
        <v>43255</v>
      </c>
      <c r="B477" s="332">
        <v>180166773</v>
      </c>
      <c r="C477" s="333">
        <v>11</v>
      </c>
      <c r="D477" s="334">
        <v>1005988</v>
      </c>
      <c r="E477" s="335"/>
      <c r="F477" s="333"/>
      <c r="G477" s="334"/>
      <c r="H477" s="335"/>
      <c r="I477" s="336">
        <v>6638713</v>
      </c>
      <c r="J477" s="334" t="s">
        <v>17</v>
      </c>
      <c r="K477" s="326"/>
      <c r="L477" s="326"/>
      <c r="M477" s="326"/>
      <c r="N477" s="326"/>
      <c r="O477" s="364"/>
      <c r="P477" s="364"/>
    </row>
    <row r="478" spans="1:16" x14ac:dyDescent="0.25">
      <c r="A478" s="331">
        <v>43256</v>
      </c>
      <c r="B478" s="332">
        <v>180166837</v>
      </c>
      <c r="C478" s="333">
        <v>2</v>
      </c>
      <c r="D478" s="334">
        <v>246050</v>
      </c>
      <c r="E478" s="335">
        <v>180043654</v>
      </c>
      <c r="F478" s="333">
        <v>5</v>
      </c>
      <c r="G478" s="334">
        <v>467688</v>
      </c>
      <c r="H478" s="335"/>
      <c r="I478" s="336"/>
      <c r="J478" s="334"/>
      <c r="K478" s="326"/>
      <c r="L478" s="326"/>
      <c r="M478" s="326"/>
      <c r="N478" s="326"/>
      <c r="O478" s="364"/>
      <c r="P478" s="364"/>
    </row>
    <row r="479" spans="1:16" x14ac:dyDescent="0.25">
      <c r="A479" s="331">
        <v>43256</v>
      </c>
      <c r="B479" s="332">
        <v>180166934</v>
      </c>
      <c r="C479" s="333">
        <v>58</v>
      </c>
      <c r="D479" s="334">
        <v>6098575</v>
      </c>
      <c r="E479" s="335"/>
      <c r="F479" s="333"/>
      <c r="G479" s="334"/>
      <c r="H479" s="335"/>
      <c r="I479" s="336"/>
      <c r="J479" s="334"/>
      <c r="K479" s="326"/>
      <c r="L479" s="326"/>
      <c r="M479" s="326"/>
      <c r="N479" s="326"/>
      <c r="O479" s="364"/>
      <c r="P479" s="364"/>
    </row>
    <row r="480" spans="1:16" x14ac:dyDescent="0.25">
      <c r="A480" s="331">
        <v>43256</v>
      </c>
      <c r="B480" s="332">
        <v>180166991</v>
      </c>
      <c r="C480" s="333">
        <v>5</v>
      </c>
      <c r="D480" s="334">
        <v>382725</v>
      </c>
      <c r="E480" s="335"/>
      <c r="F480" s="333"/>
      <c r="G480" s="334"/>
      <c r="H480" s="335"/>
      <c r="I480" s="336">
        <v>6259662</v>
      </c>
      <c r="J480" s="334" t="s">
        <v>17</v>
      </c>
      <c r="K480" s="326"/>
      <c r="L480" s="326"/>
      <c r="M480" s="326"/>
      <c r="N480" s="326"/>
      <c r="O480" s="364"/>
      <c r="P480" s="364"/>
    </row>
    <row r="481" spans="1:16" x14ac:dyDescent="0.25">
      <c r="A481" s="331">
        <v>43257</v>
      </c>
      <c r="B481" s="332">
        <v>180167048</v>
      </c>
      <c r="C481" s="333">
        <v>5</v>
      </c>
      <c r="D481" s="334">
        <v>455263</v>
      </c>
      <c r="E481" s="335">
        <v>180043704</v>
      </c>
      <c r="F481" s="333">
        <v>10</v>
      </c>
      <c r="G481" s="334">
        <v>1055600</v>
      </c>
      <c r="H481" s="335"/>
      <c r="I481" s="336"/>
      <c r="J481" s="334"/>
      <c r="K481" s="326"/>
      <c r="L481" s="326"/>
      <c r="M481" s="326"/>
      <c r="N481" s="326"/>
      <c r="O481" s="364"/>
      <c r="P481" s="364"/>
    </row>
    <row r="482" spans="1:16" x14ac:dyDescent="0.25">
      <c r="A482" s="331">
        <v>43257</v>
      </c>
      <c r="B482" s="332">
        <v>180167082</v>
      </c>
      <c r="C482" s="333">
        <v>13</v>
      </c>
      <c r="D482" s="334">
        <v>1264813</v>
      </c>
      <c r="E482" s="335"/>
      <c r="F482" s="333"/>
      <c r="G482" s="334"/>
      <c r="H482" s="335"/>
      <c r="I482" s="336"/>
      <c r="J482" s="334"/>
      <c r="K482" s="326"/>
      <c r="L482" s="326"/>
      <c r="M482" s="326"/>
      <c r="N482" s="326"/>
      <c r="O482" s="364"/>
      <c r="P482" s="364"/>
    </row>
    <row r="483" spans="1:16" x14ac:dyDescent="0.25">
      <c r="A483" s="331">
        <v>43257</v>
      </c>
      <c r="B483" s="332">
        <v>180167113</v>
      </c>
      <c r="C483" s="333">
        <v>4</v>
      </c>
      <c r="D483" s="334">
        <v>400838</v>
      </c>
      <c r="E483" s="335"/>
      <c r="F483" s="333"/>
      <c r="G483" s="334"/>
      <c r="H483" s="335"/>
      <c r="I483" s="336"/>
      <c r="J483" s="334"/>
      <c r="K483" s="326"/>
      <c r="L483" s="326"/>
      <c r="M483" s="326"/>
      <c r="N483" s="326"/>
      <c r="O483" s="364"/>
      <c r="P483" s="364"/>
    </row>
    <row r="484" spans="1:16" x14ac:dyDescent="0.25">
      <c r="A484" s="331">
        <v>43257</v>
      </c>
      <c r="B484" s="332">
        <v>180167713</v>
      </c>
      <c r="C484" s="333">
        <v>12</v>
      </c>
      <c r="D484" s="334">
        <v>1172325</v>
      </c>
      <c r="E484" s="335"/>
      <c r="F484" s="333"/>
      <c r="G484" s="334"/>
      <c r="H484" s="335"/>
      <c r="I484" s="336"/>
      <c r="J484" s="334"/>
      <c r="K484" s="326"/>
      <c r="L484" s="326"/>
      <c r="M484" s="326"/>
      <c r="N484" s="326"/>
      <c r="O484" s="364"/>
      <c r="P484" s="364"/>
    </row>
    <row r="485" spans="1:16" x14ac:dyDescent="0.25">
      <c r="A485" s="331">
        <v>43257</v>
      </c>
      <c r="B485" s="332">
        <v>180167190</v>
      </c>
      <c r="C485" s="333">
        <v>3</v>
      </c>
      <c r="D485" s="334">
        <v>272213</v>
      </c>
      <c r="E485" s="335"/>
      <c r="F485" s="333"/>
      <c r="G485" s="334"/>
      <c r="H485" s="335"/>
      <c r="I485" s="336"/>
      <c r="J485" s="334"/>
      <c r="K485" s="326"/>
      <c r="L485" s="326"/>
      <c r="M485" s="326"/>
      <c r="N485" s="326"/>
      <c r="O485" s="364"/>
      <c r="P485" s="364"/>
    </row>
    <row r="486" spans="1:16" x14ac:dyDescent="0.25">
      <c r="A486" s="331">
        <v>43257</v>
      </c>
      <c r="B486" s="332">
        <v>180167202</v>
      </c>
      <c r="C486" s="333">
        <v>2</v>
      </c>
      <c r="D486" s="334">
        <v>175263</v>
      </c>
      <c r="E486" s="335"/>
      <c r="F486" s="333"/>
      <c r="G486" s="334"/>
      <c r="H486" s="335"/>
      <c r="I486" s="336">
        <v>2685115</v>
      </c>
      <c r="J486" s="334" t="s">
        <v>17</v>
      </c>
      <c r="K486" s="326"/>
      <c r="L486" s="326"/>
      <c r="M486" s="326"/>
      <c r="N486" s="326"/>
      <c r="O486" s="364"/>
      <c r="P486" s="364"/>
    </row>
    <row r="487" spans="1:16" x14ac:dyDescent="0.25">
      <c r="A487" s="331">
        <v>43258</v>
      </c>
      <c r="B487" s="332">
        <v>180167246</v>
      </c>
      <c r="C487" s="333">
        <v>2</v>
      </c>
      <c r="D487" s="334">
        <v>171588</v>
      </c>
      <c r="E487" s="335">
        <v>180043751</v>
      </c>
      <c r="F487" s="333">
        <v>5</v>
      </c>
      <c r="G487" s="334">
        <v>459550</v>
      </c>
      <c r="H487" s="335"/>
      <c r="I487" s="336"/>
      <c r="J487" s="334"/>
      <c r="K487" s="326"/>
      <c r="L487" s="326"/>
      <c r="M487" s="326"/>
      <c r="N487" s="326"/>
      <c r="O487" s="364"/>
      <c r="P487" s="364"/>
    </row>
    <row r="488" spans="1:16" x14ac:dyDescent="0.25">
      <c r="A488" s="331">
        <v>43258</v>
      </c>
      <c r="B488" s="332">
        <v>180167309</v>
      </c>
      <c r="C488" s="333">
        <v>25</v>
      </c>
      <c r="D488" s="334">
        <v>2388400</v>
      </c>
      <c r="E488" s="335"/>
      <c r="F488" s="333"/>
      <c r="G488" s="334"/>
      <c r="H488" s="335"/>
      <c r="I488" s="336"/>
      <c r="J488" s="334"/>
      <c r="K488" s="326"/>
      <c r="L488" s="326"/>
      <c r="M488" s="326"/>
      <c r="N488" s="326"/>
      <c r="O488" s="364"/>
      <c r="P488" s="364"/>
    </row>
    <row r="489" spans="1:16" x14ac:dyDescent="0.25">
      <c r="A489" s="331">
        <v>43258</v>
      </c>
      <c r="B489" s="332">
        <v>180167326</v>
      </c>
      <c r="C489" s="333">
        <v>2</v>
      </c>
      <c r="D489" s="334">
        <v>181038</v>
      </c>
      <c r="E489" s="335"/>
      <c r="F489" s="333"/>
      <c r="G489" s="334"/>
      <c r="H489" s="335"/>
      <c r="I489" s="336"/>
      <c r="J489" s="334"/>
      <c r="K489" s="326"/>
      <c r="L489" s="326"/>
      <c r="M489" s="326"/>
      <c r="N489" s="326"/>
      <c r="O489" s="364"/>
      <c r="P489" s="364"/>
    </row>
    <row r="490" spans="1:16" x14ac:dyDescent="0.25">
      <c r="A490" s="331">
        <v>43258</v>
      </c>
      <c r="B490" s="332">
        <v>180167398</v>
      </c>
      <c r="C490" s="333">
        <v>6</v>
      </c>
      <c r="D490" s="334">
        <v>646275</v>
      </c>
      <c r="E490" s="335"/>
      <c r="F490" s="333"/>
      <c r="G490" s="334"/>
      <c r="H490" s="335"/>
      <c r="I490" s="336"/>
      <c r="J490" s="334"/>
      <c r="K490" s="326"/>
      <c r="L490" s="326"/>
      <c r="M490" s="326"/>
      <c r="N490" s="326"/>
      <c r="O490" s="364"/>
      <c r="P490" s="364"/>
    </row>
    <row r="491" spans="1:16" x14ac:dyDescent="0.25">
      <c r="A491" s="331">
        <v>43258</v>
      </c>
      <c r="B491" s="332">
        <v>180167408</v>
      </c>
      <c r="C491" s="333">
        <v>3</v>
      </c>
      <c r="D491" s="334">
        <v>286125</v>
      </c>
      <c r="E491" s="335"/>
      <c r="F491" s="333"/>
      <c r="G491" s="334"/>
      <c r="H491" s="335"/>
      <c r="I491" s="336">
        <v>3213876</v>
      </c>
      <c r="J491" s="334" t="s">
        <v>17</v>
      </c>
      <c r="K491" s="326"/>
      <c r="L491" s="326"/>
      <c r="M491" s="326"/>
      <c r="N491" s="326"/>
      <c r="O491" s="364"/>
      <c r="P491" s="364"/>
    </row>
    <row r="492" spans="1:16" x14ac:dyDescent="0.25">
      <c r="A492" s="331">
        <v>43259</v>
      </c>
      <c r="B492" s="332">
        <v>180167452</v>
      </c>
      <c r="C492" s="333">
        <v>3</v>
      </c>
      <c r="D492" s="334">
        <v>258738</v>
      </c>
      <c r="E492" s="335">
        <v>180043795</v>
      </c>
      <c r="F492" s="333">
        <v>11</v>
      </c>
      <c r="G492" s="334">
        <v>1192188</v>
      </c>
      <c r="H492" s="335"/>
      <c r="I492" s="336"/>
      <c r="J492" s="334"/>
      <c r="K492" s="326"/>
      <c r="L492" s="326"/>
      <c r="M492" s="326"/>
      <c r="N492" s="326"/>
      <c r="O492" s="364"/>
      <c r="P492" s="364"/>
    </row>
    <row r="493" spans="1:16" x14ac:dyDescent="0.25">
      <c r="A493" s="331">
        <v>43259</v>
      </c>
      <c r="B493" s="332">
        <v>180167466</v>
      </c>
      <c r="C493" s="333">
        <v>6</v>
      </c>
      <c r="D493" s="334">
        <v>669550</v>
      </c>
      <c r="E493" s="335"/>
      <c r="F493" s="333"/>
      <c r="G493" s="334"/>
      <c r="H493" s="335"/>
      <c r="I493" s="336"/>
      <c r="J493" s="334"/>
      <c r="K493" s="326"/>
      <c r="L493" s="326"/>
      <c r="M493" s="326"/>
      <c r="N493" s="326"/>
      <c r="O493" s="364"/>
      <c r="P493" s="364"/>
    </row>
    <row r="494" spans="1:16" x14ac:dyDescent="0.25">
      <c r="A494" s="331">
        <v>43259</v>
      </c>
      <c r="B494" s="332">
        <v>180167482</v>
      </c>
      <c r="C494" s="333">
        <v>19</v>
      </c>
      <c r="D494" s="334">
        <v>1935325</v>
      </c>
      <c r="E494" s="335"/>
      <c r="F494" s="333"/>
      <c r="G494" s="334"/>
      <c r="H494" s="335"/>
      <c r="I494" s="336"/>
      <c r="J494" s="334"/>
      <c r="K494" s="326"/>
      <c r="L494" s="326"/>
      <c r="M494" s="326"/>
      <c r="N494" s="326"/>
      <c r="O494" s="364"/>
      <c r="P494" s="364"/>
    </row>
    <row r="495" spans="1:16" x14ac:dyDescent="0.25">
      <c r="A495" s="331">
        <v>43259</v>
      </c>
      <c r="B495" s="332">
        <v>180167538</v>
      </c>
      <c r="C495" s="333">
        <v>15</v>
      </c>
      <c r="D495" s="334">
        <v>1457400</v>
      </c>
      <c r="E495" s="335"/>
      <c r="F495" s="333"/>
      <c r="G495" s="334"/>
      <c r="H495" s="335"/>
      <c r="I495" s="336"/>
      <c r="J495" s="334"/>
      <c r="K495" s="326"/>
      <c r="L495" s="326"/>
      <c r="M495" s="326"/>
      <c r="N495" s="326"/>
      <c r="O495" s="364"/>
      <c r="P495" s="364"/>
    </row>
    <row r="496" spans="1:16" x14ac:dyDescent="0.25">
      <c r="A496" s="331">
        <v>43259</v>
      </c>
      <c r="B496" s="332">
        <v>180167557</v>
      </c>
      <c r="C496" s="333">
        <v>2</v>
      </c>
      <c r="D496" s="334">
        <v>221813</v>
      </c>
      <c r="E496" s="335"/>
      <c r="F496" s="333"/>
      <c r="G496" s="334"/>
      <c r="H496" s="335"/>
      <c r="I496" s="336">
        <v>3350638</v>
      </c>
      <c r="J496" s="334" t="s">
        <v>17</v>
      </c>
      <c r="K496" s="326"/>
      <c r="L496" s="326"/>
      <c r="M496" s="326"/>
      <c r="N496" s="326"/>
      <c r="O496" s="364"/>
      <c r="P496" s="364"/>
    </row>
    <row r="497" spans="1:16" x14ac:dyDescent="0.25">
      <c r="A497" s="331">
        <v>43260</v>
      </c>
      <c r="B497" s="332">
        <v>180167627</v>
      </c>
      <c r="C497" s="333">
        <v>16</v>
      </c>
      <c r="D497" s="334">
        <v>1654975</v>
      </c>
      <c r="E497" s="335">
        <v>180043858</v>
      </c>
      <c r="F497" s="333">
        <v>4</v>
      </c>
      <c r="G497" s="334">
        <v>430413</v>
      </c>
      <c r="H497" s="335"/>
      <c r="I497" s="336"/>
      <c r="J497" s="334"/>
      <c r="K497" s="326"/>
      <c r="L497" s="326"/>
      <c r="M497" s="326"/>
      <c r="N497" s="326"/>
      <c r="O497" s="364"/>
      <c r="P497" s="364"/>
    </row>
    <row r="498" spans="1:16" x14ac:dyDescent="0.25">
      <c r="A498" s="331">
        <v>43260</v>
      </c>
      <c r="B498" s="332">
        <v>180167651</v>
      </c>
      <c r="C498" s="333">
        <v>8</v>
      </c>
      <c r="D498" s="334">
        <v>1264113</v>
      </c>
      <c r="E498" s="335"/>
      <c r="F498" s="333"/>
      <c r="G498" s="334"/>
      <c r="H498" s="335"/>
      <c r="I498" s="336"/>
      <c r="J498" s="334"/>
      <c r="K498" s="326"/>
      <c r="L498" s="326"/>
      <c r="M498" s="326"/>
      <c r="N498" s="326"/>
      <c r="O498" s="364"/>
      <c r="P498" s="364"/>
    </row>
    <row r="499" spans="1:16" x14ac:dyDescent="0.25">
      <c r="A499" s="331">
        <v>43260</v>
      </c>
      <c r="B499" s="332">
        <v>180167744</v>
      </c>
      <c r="C499" s="333">
        <v>1</v>
      </c>
      <c r="D499" s="334">
        <v>94063</v>
      </c>
      <c r="E499" s="335"/>
      <c r="F499" s="333"/>
      <c r="G499" s="334"/>
      <c r="H499" s="335"/>
      <c r="I499" s="336">
        <v>2582738</v>
      </c>
      <c r="J499" s="334" t="s">
        <v>17</v>
      </c>
      <c r="K499" s="326"/>
      <c r="L499" s="326"/>
      <c r="M499" s="326"/>
      <c r="N499" s="326"/>
      <c r="O499" s="364"/>
      <c r="P499" s="364"/>
    </row>
    <row r="500" spans="1:16" x14ac:dyDescent="0.25">
      <c r="A500" s="331">
        <v>43262</v>
      </c>
      <c r="B500" s="332"/>
      <c r="C500" s="333"/>
      <c r="D500" s="334"/>
      <c r="E500" s="335">
        <v>180043967</v>
      </c>
      <c r="F500" s="333">
        <v>68</v>
      </c>
      <c r="G500" s="334">
        <v>7242200</v>
      </c>
      <c r="H500" s="335"/>
      <c r="I500" s="336"/>
      <c r="J500" s="334"/>
      <c r="K500" s="326"/>
      <c r="L500" s="326"/>
      <c r="M500" s="326"/>
      <c r="N500" s="326"/>
      <c r="O500" s="364"/>
      <c r="P500" s="364"/>
    </row>
    <row r="501" spans="1:16" x14ac:dyDescent="0.25">
      <c r="A501" s="331">
        <v>43277</v>
      </c>
      <c r="B501" s="332">
        <v>180168196</v>
      </c>
      <c r="C501" s="333">
        <v>12</v>
      </c>
      <c r="D501" s="334">
        <v>1322038</v>
      </c>
      <c r="E501" s="335"/>
      <c r="F501" s="333"/>
      <c r="G501" s="334"/>
      <c r="H501" s="335"/>
      <c r="I501" s="336"/>
      <c r="J501" s="334"/>
      <c r="K501" s="326"/>
      <c r="L501" s="326"/>
      <c r="M501" s="326"/>
      <c r="N501" s="326"/>
      <c r="O501" s="364"/>
      <c r="P501" s="364"/>
    </row>
    <row r="502" spans="1:16" x14ac:dyDescent="0.25">
      <c r="A502" s="331">
        <v>43279</v>
      </c>
      <c r="B502" s="332">
        <v>180168267</v>
      </c>
      <c r="C502" s="333">
        <v>20</v>
      </c>
      <c r="D502" s="334">
        <v>2123538</v>
      </c>
      <c r="E502" s="335">
        <v>180044023</v>
      </c>
      <c r="F502" s="333">
        <v>12</v>
      </c>
      <c r="G502" s="334">
        <v>995225</v>
      </c>
      <c r="H502" s="335"/>
      <c r="I502" s="336"/>
      <c r="J502" s="334"/>
      <c r="K502" s="326"/>
      <c r="L502" s="326"/>
      <c r="M502" s="326"/>
      <c r="N502" s="326"/>
      <c r="O502" s="364"/>
      <c r="P502" s="364"/>
    </row>
    <row r="503" spans="1:16" x14ac:dyDescent="0.25">
      <c r="A503" s="331">
        <v>43279</v>
      </c>
      <c r="B503" s="332">
        <v>180168310</v>
      </c>
      <c r="C503" s="333">
        <v>2</v>
      </c>
      <c r="D503" s="334">
        <v>188825</v>
      </c>
      <c r="E503" s="335"/>
      <c r="F503" s="333"/>
      <c r="G503" s="334"/>
      <c r="H503" s="335"/>
      <c r="I503" s="336"/>
      <c r="J503" s="334"/>
      <c r="K503" s="326"/>
      <c r="L503" s="326"/>
      <c r="M503" s="326"/>
      <c r="N503" s="326"/>
      <c r="O503" s="364"/>
      <c r="P503" s="364"/>
    </row>
    <row r="504" spans="1:16" x14ac:dyDescent="0.25">
      <c r="A504" s="331">
        <v>43280</v>
      </c>
      <c r="B504" s="332">
        <v>180168344</v>
      </c>
      <c r="C504" s="333">
        <v>6</v>
      </c>
      <c r="D504" s="334">
        <v>612675</v>
      </c>
      <c r="E504" s="335">
        <v>180044046</v>
      </c>
      <c r="F504" s="333">
        <v>2</v>
      </c>
      <c r="G504" s="334">
        <v>306863</v>
      </c>
      <c r="H504" s="335"/>
      <c r="I504" s="336"/>
      <c r="J504" s="334"/>
      <c r="K504" s="326"/>
      <c r="L504" s="326"/>
      <c r="M504" s="326"/>
      <c r="N504" s="326"/>
      <c r="O504" s="364"/>
      <c r="P504" s="364"/>
    </row>
    <row r="505" spans="1:16" x14ac:dyDescent="0.25">
      <c r="A505" s="331">
        <v>43280</v>
      </c>
      <c r="B505" s="332">
        <v>180168373</v>
      </c>
      <c r="C505" s="333">
        <v>1</v>
      </c>
      <c r="D505" s="334">
        <v>69300</v>
      </c>
      <c r="E505" s="335"/>
      <c r="F505" s="333"/>
      <c r="G505" s="334"/>
      <c r="H505" s="335"/>
      <c r="I505" s="336"/>
      <c r="J505" s="334"/>
      <c r="K505" s="326"/>
      <c r="L505" s="326"/>
      <c r="M505" s="326"/>
      <c r="N505" s="326"/>
      <c r="O505" s="364"/>
      <c r="P505" s="364"/>
    </row>
    <row r="506" spans="1:16" x14ac:dyDescent="0.25">
      <c r="A506" s="331">
        <v>43280</v>
      </c>
      <c r="B506" s="332">
        <v>180168374</v>
      </c>
      <c r="C506" s="333">
        <v>2</v>
      </c>
      <c r="D506" s="334">
        <v>297150</v>
      </c>
      <c r="E506" s="335"/>
      <c r="F506" s="333"/>
      <c r="G506" s="334"/>
      <c r="H506" s="335"/>
      <c r="I506" s="336"/>
      <c r="J506" s="334"/>
      <c r="K506" s="326"/>
      <c r="L506" s="326"/>
      <c r="M506" s="326"/>
      <c r="N506" s="326"/>
      <c r="O506" s="364"/>
      <c r="P506" s="364"/>
    </row>
    <row r="507" spans="1:16" x14ac:dyDescent="0.25">
      <c r="A507" s="331">
        <v>43280</v>
      </c>
      <c r="B507" s="332">
        <v>180168380</v>
      </c>
      <c r="C507" s="333">
        <v>1</v>
      </c>
      <c r="D507" s="334">
        <v>148575</v>
      </c>
      <c r="E507" s="335"/>
      <c r="F507" s="333"/>
      <c r="G507" s="334"/>
      <c r="H507" s="335"/>
      <c r="I507" s="336"/>
      <c r="J507" s="334"/>
      <c r="K507" s="326"/>
      <c r="L507" s="326"/>
      <c r="M507" s="326"/>
      <c r="N507" s="326"/>
      <c r="O507" s="364"/>
      <c r="P507" s="364"/>
    </row>
    <row r="508" spans="1:16" x14ac:dyDescent="0.25">
      <c r="A508" s="331">
        <v>43281</v>
      </c>
      <c r="B508" s="332">
        <v>180168414</v>
      </c>
      <c r="C508" s="333">
        <v>3</v>
      </c>
      <c r="D508" s="334">
        <v>381588</v>
      </c>
      <c r="E508" s="335">
        <v>180044060</v>
      </c>
      <c r="F508" s="333">
        <v>1</v>
      </c>
      <c r="G508" s="334">
        <v>109988</v>
      </c>
      <c r="H508" s="335"/>
      <c r="I508" s="336"/>
      <c r="J508" s="334"/>
      <c r="K508" s="326"/>
      <c r="L508" s="326"/>
      <c r="M508" s="326"/>
      <c r="N508" s="326"/>
      <c r="O508" s="364"/>
      <c r="P508" s="364"/>
    </row>
    <row r="509" spans="1:16" x14ac:dyDescent="0.25">
      <c r="A509" s="331">
        <v>43281</v>
      </c>
      <c r="B509" s="332">
        <v>180168440</v>
      </c>
      <c r="C509" s="333">
        <v>10</v>
      </c>
      <c r="D509" s="334">
        <v>1100575</v>
      </c>
      <c r="E509" s="335"/>
      <c r="F509" s="333"/>
      <c r="G509" s="334"/>
      <c r="H509" s="335"/>
      <c r="I509" s="336"/>
      <c r="J509" s="334"/>
      <c r="K509" s="326"/>
      <c r="L509" s="326"/>
      <c r="M509" s="326"/>
      <c r="N509" s="326"/>
      <c r="O509" s="364"/>
      <c r="P509" s="364"/>
    </row>
    <row r="510" spans="1:16" x14ac:dyDescent="0.25">
      <c r="A510" s="331">
        <v>43281</v>
      </c>
      <c r="B510" s="332">
        <v>180168449</v>
      </c>
      <c r="C510" s="333">
        <v>1</v>
      </c>
      <c r="D510" s="334">
        <v>72975</v>
      </c>
      <c r="E510" s="335"/>
      <c r="F510" s="333"/>
      <c r="G510" s="334"/>
      <c r="H510" s="335"/>
      <c r="I510" s="336"/>
      <c r="J510" s="334"/>
      <c r="K510" s="326"/>
      <c r="L510" s="326"/>
      <c r="M510" s="326"/>
      <c r="N510" s="326"/>
      <c r="O510" s="364"/>
      <c r="P510" s="364"/>
    </row>
    <row r="511" spans="1:16" x14ac:dyDescent="0.25">
      <c r="A511" s="331">
        <v>43283</v>
      </c>
      <c r="B511" s="332">
        <v>180168531</v>
      </c>
      <c r="C511" s="333">
        <v>6</v>
      </c>
      <c r="D511" s="334">
        <v>602963</v>
      </c>
      <c r="E511" s="335"/>
      <c r="F511" s="333"/>
      <c r="G511" s="334"/>
      <c r="H511" s="335"/>
      <c r="I511" s="336"/>
      <c r="J511" s="334"/>
      <c r="K511" s="326"/>
      <c r="L511" s="326"/>
      <c r="M511" s="326"/>
      <c r="N511" s="326"/>
      <c r="O511" s="364"/>
      <c r="P511" s="364"/>
    </row>
    <row r="512" spans="1:16" x14ac:dyDescent="0.25">
      <c r="A512" s="331">
        <v>43283</v>
      </c>
      <c r="B512" s="332">
        <v>180168542</v>
      </c>
      <c r="C512" s="333">
        <v>2</v>
      </c>
      <c r="D512" s="334">
        <v>215775</v>
      </c>
      <c r="E512" s="335"/>
      <c r="F512" s="333"/>
      <c r="G512" s="334"/>
      <c r="H512" s="335"/>
      <c r="I512" s="336"/>
      <c r="J512" s="334"/>
      <c r="K512" s="326"/>
      <c r="L512" s="326"/>
      <c r="M512" s="326"/>
      <c r="N512" s="326"/>
      <c r="O512" s="364"/>
      <c r="P512" s="364"/>
    </row>
    <row r="513" spans="1:16" x14ac:dyDescent="0.25">
      <c r="A513" s="331">
        <v>43283</v>
      </c>
      <c r="B513" s="332">
        <v>180168570</v>
      </c>
      <c r="C513" s="333">
        <v>2</v>
      </c>
      <c r="D513" s="334">
        <v>235375</v>
      </c>
      <c r="E513" s="335"/>
      <c r="F513" s="333"/>
      <c r="G513" s="334"/>
      <c r="H513" s="335"/>
      <c r="I513" s="336"/>
      <c r="J513" s="334"/>
      <c r="K513" s="326"/>
      <c r="L513" s="326"/>
      <c r="M513" s="326"/>
      <c r="N513" s="326"/>
      <c r="O513" s="364"/>
      <c r="P513" s="364"/>
    </row>
    <row r="514" spans="1:16" x14ac:dyDescent="0.25">
      <c r="A514" s="331">
        <v>43284</v>
      </c>
      <c r="B514" s="332">
        <v>180168621</v>
      </c>
      <c r="C514" s="333">
        <v>3</v>
      </c>
      <c r="D514" s="334">
        <v>301788</v>
      </c>
      <c r="E514" s="335">
        <v>180044103</v>
      </c>
      <c r="F514" s="333">
        <v>8</v>
      </c>
      <c r="G514" s="334">
        <v>868000</v>
      </c>
      <c r="H514" s="335"/>
      <c r="I514" s="336"/>
      <c r="J514" s="334"/>
      <c r="K514" s="326"/>
      <c r="L514" s="326"/>
      <c r="M514" s="326"/>
      <c r="N514" s="326"/>
      <c r="O514" s="364"/>
      <c r="P514" s="364"/>
    </row>
    <row r="515" spans="1:16" x14ac:dyDescent="0.25">
      <c r="A515" s="331">
        <v>43284</v>
      </c>
      <c r="B515" s="332">
        <v>180168657</v>
      </c>
      <c r="C515" s="333">
        <v>1</v>
      </c>
      <c r="D515" s="334">
        <v>84088</v>
      </c>
      <c r="E515" s="335"/>
      <c r="F515" s="333"/>
      <c r="G515" s="334"/>
      <c r="H515" s="335"/>
      <c r="I515" s="336"/>
      <c r="J515" s="334"/>
      <c r="K515" s="326"/>
      <c r="L515" s="326"/>
      <c r="M515" s="326"/>
      <c r="N515" s="326"/>
      <c r="O515" s="364"/>
      <c r="P515" s="364"/>
    </row>
    <row r="516" spans="1:16" x14ac:dyDescent="0.25">
      <c r="A516" s="331">
        <v>43285</v>
      </c>
      <c r="B516" s="332">
        <v>180168699</v>
      </c>
      <c r="C516" s="333">
        <v>12</v>
      </c>
      <c r="D516" s="334">
        <v>1362638</v>
      </c>
      <c r="E516" s="335">
        <v>180044117</v>
      </c>
      <c r="F516" s="333">
        <v>4</v>
      </c>
      <c r="G516" s="334">
        <v>356475</v>
      </c>
      <c r="H516" s="335"/>
      <c r="I516" s="336"/>
      <c r="J516" s="334"/>
      <c r="K516" s="326"/>
      <c r="L516" s="326"/>
      <c r="M516" s="326"/>
      <c r="N516" s="326"/>
      <c r="O516" s="364"/>
      <c r="P516" s="364"/>
    </row>
    <row r="517" spans="1:16" x14ac:dyDescent="0.25">
      <c r="A517" s="331">
        <v>43285</v>
      </c>
      <c r="B517" s="332">
        <v>180168739</v>
      </c>
      <c r="C517" s="333">
        <v>2</v>
      </c>
      <c r="D517" s="334">
        <v>246313</v>
      </c>
      <c r="E517" s="335"/>
      <c r="F517" s="333"/>
      <c r="G517" s="334"/>
      <c r="H517" s="335"/>
      <c r="I517" s="336"/>
      <c r="J517" s="334"/>
      <c r="K517" s="326"/>
      <c r="L517" s="326"/>
      <c r="M517" s="326"/>
      <c r="N517" s="326"/>
      <c r="O517" s="364"/>
      <c r="P517" s="364"/>
    </row>
    <row r="518" spans="1:16" x14ac:dyDescent="0.25">
      <c r="A518" s="331">
        <v>43286</v>
      </c>
      <c r="B518" s="332">
        <v>180168778</v>
      </c>
      <c r="C518" s="333">
        <v>2</v>
      </c>
      <c r="D518" s="334">
        <v>182000</v>
      </c>
      <c r="E518" s="335"/>
      <c r="F518" s="333"/>
      <c r="G518" s="334"/>
      <c r="H518" s="335"/>
      <c r="I518" s="336"/>
      <c r="J518" s="334"/>
      <c r="K518" s="326"/>
      <c r="L518" s="326"/>
      <c r="M518" s="326"/>
      <c r="N518" s="326"/>
      <c r="O518" s="364"/>
      <c r="P518" s="364"/>
    </row>
    <row r="519" spans="1:16" x14ac:dyDescent="0.25">
      <c r="A519" s="331">
        <v>43286</v>
      </c>
      <c r="B519" s="332">
        <v>180168797</v>
      </c>
      <c r="C519" s="333">
        <v>8</v>
      </c>
      <c r="D519" s="334">
        <v>914463</v>
      </c>
      <c r="E519" s="335">
        <v>180044136</v>
      </c>
      <c r="F519" s="333">
        <v>2</v>
      </c>
      <c r="G519" s="334">
        <v>281750</v>
      </c>
      <c r="H519" s="335"/>
      <c r="I519" s="336"/>
      <c r="J519" s="334"/>
      <c r="K519" s="326"/>
      <c r="L519" s="326"/>
      <c r="M519" s="326"/>
      <c r="N519" s="326"/>
      <c r="O519" s="364"/>
      <c r="P519" s="364"/>
    </row>
    <row r="520" spans="1:16" x14ac:dyDescent="0.25">
      <c r="A520" s="331">
        <v>43286</v>
      </c>
      <c r="B520" s="332">
        <v>180168828</v>
      </c>
      <c r="C520" s="333">
        <v>1</v>
      </c>
      <c r="D520" s="334">
        <v>199063</v>
      </c>
      <c r="E520" s="335"/>
      <c r="F520" s="333"/>
      <c r="G520" s="334"/>
      <c r="H520" s="335"/>
      <c r="I520" s="336"/>
      <c r="J520" s="334"/>
      <c r="K520" s="326"/>
      <c r="L520" s="326"/>
      <c r="M520" s="326"/>
      <c r="N520" s="326"/>
      <c r="O520" s="364"/>
      <c r="P520" s="364"/>
    </row>
    <row r="521" spans="1:16" x14ac:dyDescent="0.25">
      <c r="A521" s="331">
        <v>43286</v>
      </c>
      <c r="B521" s="332">
        <v>180168834</v>
      </c>
      <c r="C521" s="333">
        <v>1</v>
      </c>
      <c r="D521" s="334">
        <v>47163</v>
      </c>
      <c r="E521" s="335"/>
      <c r="F521" s="333"/>
      <c r="G521" s="334"/>
      <c r="H521" s="335"/>
      <c r="I521" s="336">
        <v>548367</v>
      </c>
      <c r="J521" s="334" t="s">
        <v>17</v>
      </c>
      <c r="K521" s="326"/>
      <c r="L521" s="326"/>
      <c r="M521" s="326"/>
      <c r="N521" s="326"/>
      <c r="O521" s="364"/>
      <c r="P521" s="364"/>
    </row>
    <row r="522" spans="1:16" x14ac:dyDescent="0.25">
      <c r="A522" s="331">
        <v>43287</v>
      </c>
      <c r="B522" s="332">
        <v>180168890</v>
      </c>
      <c r="C522" s="333">
        <v>5</v>
      </c>
      <c r="D522" s="334">
        <v>635338</v>
      </c>
      <c r="E522" s="335"/>
      <c r="F522" s="333"/>
      <c r="G522" s="334"/>
      <c r="H522" s="335"/>
      <c r="I522" s="336"/>
      <c r="J522" s="334"/>
      <c r="K522" s="326"/>
      <c r="L522" s="326"/>
      <c r="M522" s="326"/>
      <c r="N522" s="326"/>
      <c r="O522" s="364"/>
      <c r="P522" s="364"/>
    </row>
    <row r="523" spans="1:16" x14ac:dyDescent="0.25">
      <c r="A523" s="331">
        <v>43287</v>
      </c>
      <c r="B523" s="332">
        <v>180168921</v>
      </c>
      <c r="C523" s="333">
        <v>3</v>
      </c>
      <c r="D523" s="334">
        <v>397163</v>
      </c>
      <c r="E523" s="335"/>
      <c r="F523" s="333"/>
      <c r="G523" s="334"/>
      <c r="H523" s="335"/>
      <c r="I523" s="336">
        <v>1032501</v>
      </c>
      <c r="J523" s="334" t="s">
        <v>17</v>
      </c>
      <c r="K523" s="326"/>
      <c r="L523" s="326"/>
      <c r="M523" s="326"/>
      <c r="N523" s="326"/>
      <c r="O523" s="364"/>
      <c r="P523" s="364"/>
    </row>
    <row r="524" spans="1:16" x14ac:dyDescent="0.25">
      <c r="A524" s="331">
        <v>43288</v>
      </c>
      <c r="B524" s="332">
        <v>180168959</v>
      </c>
      <c r="C524" s="333">
        <v>1</v>
      </c>
      <c r="D524" s="334">
        <v>92575</v>
      </c>
      <c r="E524" s="335">
        <v>180044175</v>
      </c>
      <c r="F524" s="333">
        <v>8</v>
      </c>
      <c r="G524" s="334">
        <v>789600</v>
      </c>
      <c r="H524" s="335"/>
      <c r="I524" s="336"/>
      <c r="J524" s="334"/>
      <c r="K524" s="326"/>
      <c r="L524" s="326"/>
      <c r="M524" s="326"/>
      <c r="N524" s="326"/>
      <c r="O524" s="364"/>
      <c r="P524" s="364"/>
    </row>
    <row r="525" spans="1:16" x14ac:dyDescent="0.25">
      <c r="A525" s="331">
        <v>43288</v>
      </c>
      <c r="B525" s="332">
        <v>180168975</v>
      </c>
      <c r="C525" s="333">
        <v>9</v>
      </c>
      <c r="D525" s="334">
        <v>1115450</v>
      </c>
      <c r="E525" s="335"/>
      <c r="F525" s="333"/>
      <c r="G525" s="334"/>
      <c r="H525" s="335"/>
      <c r="I525" s="336"/>
      <c r="J525" s="334"/>
      <c r="K525" s="326"/>
      <c r="L525" s="326"/>
      <c r="M525" s="326"/>
      <c r="N525" s="326"/>
      <c r="O525" s="364"/>
      <c r="P525" s="364"/>
    </row>
    <row r="526" spans="1:16" x14ac:dyDescent="0.25">
      <c r="A526" s="331">
        <v>43288</v>
      </c>
      <c r="B526" s="332">
        <v>180169008</v>
      </c>
      <c r="C526" s="333">
        <v>1</v>
      </c>
      <c r="D526" s="334">
        <v>105788</v>
      </c>
      <c r="E526" s="335"/>
      <c r="F526" s="333"/>
      <c r="G526" s="334"/>
      <c r="H526" s="335"/>
      <c r="I526" s="336">
        <v>524213</v>
      </c>
      <c r="J526" s="334" t="s">
        <v>17</v>
      </c>
      <c r="K526" s="326"/>
      <c r="L526" s="326"/>
      <c r="M526" s="326"/>
      <c r="N526" s="326"/>
      <c r="O526" s="364"/>
      <c r="P526" s="364"/>
    </row>
    <row r="527" spans="1:16" x14ac:dyDescent="0.25">
      <c r="A527" s="331">
        <v>43290</v>
      </c>
      <c r="B527" s="332">
        <v>180169102</v>
      </c>
      <c r="C527" s="333">
        <v>2</v>
      </c>
      <c r="D527" s="334">
        <v>188125</v>
      </c>
      <c r="E527" s="335">
        <v>180044213</v>
      </c>
      <c r="F527" s="333">
        <v>2</v>
      </c>
      <c r="G527" s="334">
        <v>204400</v>
      </c>
      <c r="H527" s="335"/>
      <c r="I527" s="336"/>
      <c r="J527" s="334"/>
      <c r="K527" s="326"/>
      <c r="L527" s="326"/>
      <c r="M527" s="326"/>
      <c r="N527" s="326"/>
      <c r="O527" s="364"/>
      <c r="P527" s="364"/>
    </row>
    <row r="528" spans="1:16" x14ac:dyDescent="0.25">
      <c r="A528" s="331">
        <v>43290</v>
      </c>
      <c r="B528" s="332">
        <v>180169121</v>
      </c>
      <c r="C528" s="333">
        <v>7</v>
      </c>
      <c r="D528" s="334">
        <v>681800</v>
      </c>
      <c r="E528" s="335"/>
      <c r="F528" s="333"/>
      <c r="G528" s="334"/>
      <c r="H528" s="335"/>
      <c r="I528" s="336"/>
      <c r="J528" s="334"/>
      <c r="K528" s="326"/>
      <c r="L528" s="326"/>
      <c r="M528" s="326"/>
      <c r="N528" s="326"/>
      <c r="O528" s="364"/>
      <c r="P528" s="364"/>
    </row>
    <row r="529" spans="1:16" x14ac:dyDescent="0.25">
      <c r="A529" s="331">
        <v>43290</v>
      </c>
      <c r="B529" s="332">
        <v>180169168</v>
      </c>
      <c r="C529" s="333">
        <v>4</v>
      </c>
      <c r="D529" s="334">
        <v>516075</v>
      </c>
      <c r="E529" s="335"/>
      <c r="F529" s="333"/>
      <c r="G529" s="334"/>
      <c r="H529" s="335"/>
      <c r="I529" s="336"/>
      <c r="J529" s="334"/>
      <c r="K529" s="326"/>
      <c r="L529" s="326"/>
      <c r="M529" s="326"/>
      <c r="N529" s="326"/>
      <c r="O529" s="364"/>
      <c r="P529" s="364"/>
    </row>
    <row r="530" spans="1:16" x14ac:dyDescent="0.25">
      <c r="A530" s="331">
        <v>43290</v>
      </c>
      <c r="B530" s="332">
        <v>180169180</v>
      </c>
      <c r="C530" s="333">
        <v>1</v>
      </c>
      <c r="D530" s="334">
        <v>100013</v>
      </c>
      <c r="E530" s="335"/>
      <c r="F530" s="333"/>
      <c r="G530" s="334"/>
      <c r="H530" s="335"/>
      <c r="I530" s="336">
        <v>1281613</v>
      </c>
      <c r="J530" s="334" t="s">
        <v>17</v>
      </c>
      <c r="K530" s="326"/>
      <c r="L530" s="326"/>
      <c r="M530" s="326"/>
      <c r="N530" s="326"/>
      <c r="O530" s="364"/>
      <c r="P530" s="364"/>
    </row>
    <row r="531" spans="1:16" x14ac:dyDescent="0.25">
      <c r="A531" s="331">
        <v>43291</v>
      </c>
      <c r="B531" s="332">
        <v>180169220</v>
      </c>
      <c r="C531" s="333">
        <v>18</v>
      </c>
      <c r="D531" s="334">
        <v>2048900</v>
      </c>
      <c r="E531" s="335">
        <v>180044230</v>
      </c>
      <c r="F531" s="333">
        <v>4</v>
      </c>
      <c r="G531" s="334">
        <v>360763</v>
      </c>
      <c r="H531" s="335"/>
      <c r="I531" s="336"/>
      <c r="J531" s="334"/>
      <c r="K531" s="326"/>
      <c r="L531" s="326"/>
      <c r="M531" s="326"/>
      <c r="N531" s="326"/>
      <c r="O531" s="364"/>
      <c r="P531" s="364"/>
    </row>
    <row r="532" spans="1:16" x14ac:dyDescent="0.25">
      <c r="A532" s="331">
        <v>43291</v>
      </c>
      <c r="B532" s="332">
        <v>180169264</v>
      </c>
      <c r="C532" s="333">
        <v>7</v>
      </c>
      <c r="D532" s="334">
        <v>704988</v>
      </c>
      <c r="E532" s="335"/>
      <c r="F532" s="333"/>
      <c r="G532" s="334"/>
      <c r="H532" s="335"/>
      <c r="I532" s="336">
        <v>2393125</v>
      </c>
      <c r="J532" s="334" t="s">
        <v>17</v>
      </c>
      <c r="K532" s="326"/>
      <c r="L532" s="326"/>
      <c r="M532" s="326"/>
      <c r="N532" s="326"/>
      <c r="O532" s="364"/>
      <c r="P532" s="364"/>
    </row>
    <row r="533" spans="1:16" x14ac:dyDescent="0.25">
      <c r="A533" s="331">
        <v>43292</v>
      </c>
      <c r="B533" s="332">
        <v>180169320</v>
      </c>
      <c r="C533" s="333">
        <v>17</v>
      </c>
      <c r="D533" s="334">
        <v>1513750</v>
      </c>
      <c r="E533" s="335">
        <v>180044247</v>
      </c>
      <c r="F533" s="333">
        <v>3</v>
      </c>
      <c r="G533" s="334">
        <v>308525</v>
      </c>
      <c r="H533" s="335"/>
      <c r="I533" s="336"/>
      <c r="J533" s="334"/>
      <c r="K533" s="326"/>
      <c r="L533" s="326"/>
      <c r="M533" s="326"/>
      <c r="N533" s="326"/>
      <c r="O533" s="364"/>
      <c r="P533" s="364"/>
    </row>
    <row r="534" spans="1:16" x14ac:dyDescent="0.25">
      <c r="A534" s="331">
        <v>43292</v>
      </c>
      <c r="B534" s="332">
        <v>180169332</v>
      </c>
      <c r="C534" s="333">
        <v>1</v>
      </c>
      <c r="D534" s="334">
        <v>110075</v>
      </c>
      <c r="E534" s="335"/>
      <c r="F534" s="333"/>
      <c r="G534" s="334"/>
      <c r="H534" s="335"/>
      <c r="I534" s="336"/>
      <c r="J534" s="334"/>
      <c r="K534" s="326"/>
      <c r="L534" s="326"/>
      <c r="M534" s="326"/>
      <c r="N534" s="326"/>
      <c r="O534" s="364"/>
      <c r="P534" s="364"/>
    </row>
    <row r="535" spans="1:16" x14ac:dyDescent="0.25">
      <c r="A535" s="331">
        <v>43292</v>
      </c>
      <c r="B535" s="332">
        <v>180169367</v>
      </c>
      <c r="C535" s="333">
        <v>2</v>
      </c>
      <c r="D535" s="334">
        <v>205100</v>
      </c>
      <c r="E535" s="335"/>
      <c r="F535" s="333"/>
      <c r="G535" s="334"/>
      <c r="H535" s="335"/>
      <c r="I535" s="336">
        <v>1520400</v>
      </c>
      <c r="J535" s="334" t="s">
        <v>17</v>
      </c>
      <c r="K535" s="326"/>
      <c r="L535" s="326"/>
      <c r="M535" s="326"/>
      <c r="N535" s="326"/>
      <c r="O535" s="364"/>
      <c r="P535" s="364"/>
    </row>
    <row r="536" spans="1:16" x14ac:dyDescent="0.25">
      <c r="A536" s="331">
        <v>43293</v>
      </c>
      <c r="B536" s="332">
        <v>180169396</v>
      </c>
      <c r="C536" s="333">
        <v>2</v>
      </c>
      <c r="D536" s="334">
        <v>152075</v>
      </c>
      <c r="E536" s="335">
        <v>180044261</v>
      </c>
      <c r="F536" s="333">
        <v>3</v>
      </c>
      <c r="G536" s="334">
        <v>393313</v>
      </c>
      <c r="H536" s="335"/>
      <c r="I536" s="336"/>
      <c r="J536" s="334"/>
      <c r="K536" s="326"/>
      <c r="L536" s="326"/>
      <c r="M536" s="326"/>
      <c r="N536" s="326"/>
      <c r="O536" s="364"/>
      <c r="P536" s="364"/>
    </row>
    <row r="537" spans="1:16" x14ac:dyDescent="0.25">
      <c r="A537" s="331">
        <v>43293</v>
      </c>
      <c r="B537" s="332">
        <v>180169422</v>
      </c>
      <c r="C537" s="333">
        <v>12</v>
      </c>
      <c r="D537" s="334">
        <v>1229113</v>
      </c>
      <c r="E537" s="335"/>
      <c r="F537" s="333"/>
      <c r="G537" s="334"/>
      <c r="H537" s="335"/>
      <c r="I537" s="336"/>
      <c r="J537" s="334"/>
      <c r="K537" s="326"/>
      <c r="L537" s="326"/>
      <c r="M537" s="326"/>
      <c r="N537" s="326"/>
      <c r="O537" s="364"/>
      <c r="P537" s="364"/>
    </row>
    <row r="538" spans="1:16" x14ac:dyDescent="0.25">
      <c r="A538" s="331">
        <v>43293</v>
      </c>
      <c r="B538" s="332">
        <v>180169452</v>
      </c>
      <c r="C538" s="333">
        <v>5</v>
      </c>
      <c r="D538" s="334">
        <v>490875</v>
      </c>
      <c r="E538" s="335"/>
      <c r="F538" s="333"/>
      <c r="G538" s="334"/>
      <c r="H538" s="335"/>
      <c r="I538" s="336"/>
      <c r="J538" s="334"/>
      <c r="K538" s="326"/>
      <c r="L538" s="326"/>
      <c r="M538" s="326"/>
      <c r="N538" s="326"/>
      <c r="O538" s="364"/>
      <c r="P538" s="364"/>
    </row>
    <row r="539" spans="1:16" x14ac:dyDescent="0.25">
      <c r="A539" s="331">
        <v>43293</v>
      </c>
      <c r="B539" s="332">
        <v>180169458</v>
      </c>
      <c r="C539" s="333">
        <v>3</v>
      </c>
      <c r="D539" s="334">
        <v>380625</v>
      </c>
      <c r="E539" s="335"/>
      <c r="F539" s="333"/>
      <c r="G539" s="334"/>
      <c r="H539" s="335"/>
      <c r="I539" s="336">
        <v>1859375</v>
      </c>
      <c r="J539" s="334" t="s">
        <v>17</v>
      </c>
      <c r="K539" s="326"/>
      <c r="L539" s="326"/>
      <c r="M539" s="326"/>
      <c r="N539" s="326"/>
      <c r="O539" s="364"/>
      <c r="P539" s="364"/>
    </row>
    <row r="540" spans="1:16" x14ac:dyDescent="0.25">
      <c r="A540" s="331">
        <v>43294</v>
      </c>
      <c r="B540" s="332">
        <v>180169526</v>
      </c>
      <c r="C540" s="333">
        <v>4</v>
      </c>
      <c r="D540" s="334">
        <v>351050</v>
      </c>
      <c r="E540" s="335">
        <v>180044278</v>
      </c>
      <c r="F540" s="333">
        <v>4</v>
      </c>
      <c r="G540" s="334">
        <v>475563</v>
      </c>
      <c r="H540" s="335"/>
      <c r="I540" s="336"/>
      <c r="J540" s="334"/>
      <c r="K540" s="326"/>
      <c r="L540" s="326"/>
      <c r="M540" s="326"/>
      <c r="N540" s="326"/>
      <c r="O540" s="364"/>
      <c r="P540" s="364"/>
    </row>
    <row r="541" spans="1:16" x14ac:dyDescent="0.25">
      <c r="A541" s="331">
        <v>43294</v>
      </c>
      <c r="B541" s="332">
        <v>180169562</v>
      </c>
      <c r="C541" s="333">
        <v>3</v>
      </c>
      <c r="D541" s="334">
        <v>404425</v>
      </c>
      <c r="E541" s="335"/>
      <c r="F541" s="333"/>
      <c r="G541" s="334"/>
      <c r="H541" s="335"/>
      <c r="I541" s="336">
        <v>279912</v>
      </c>
      <c r="J541" s="334" t="s">
        <v>17</v>
      </c>
      <c r="K541" s="326"/>
      <c r="L541" s="326"/>
      <c r="M541" s="326"/>
      <c r="N541" s="326"/>
      <c r="O541" s="364"/>
      <c r="P541" s="364"/>
    </row>
    <row r="542" spans="1:16" x14ac:dyDescent="0.25">
      <c r="A542" s="331">
        <v>43295</v>
      </c>
      <c r="B542" s="332">
        <v>180169651</v>
      </c>
      <c r="C542" s="333">
        <v>13</v>
      </c>
      <c r="D542" s="334">
        <v>1500800</v>
      </c>
      <c r="E542" s="335">
        <v>180044305</v>
      </c>
      <c r="F542" s="333">
        <v>9</v>
      </c>
      <c r="G542" s="334">
        <v>937650</v>
      </c>
      <c r="H542" s="335"/>
      <c r="I542" s="336"/>
      <c r="J542" s="334"/>
      <c r="K542" s="326"/>
      <c r="L542" s="326"/>
      <c r="M542" s="326"/>
      <c r="N542" s="326"/>
      <c r="O542" s="364"/>
      <c r="P542" s="364"/>
    </row>
    <row r="543" spans="1:16" x14ac:dyDescent="0.25">
      <c r="A543" s="331">
        <v>43295</v>
      </c>
      <c r="B543" s="332">
        <v>180169657</v>
      </c>
      <c r="C543" s="333">
        <v>1</v>
      </c>
      <c r="D543" s="334">
        <v>80238</v>
      </c>
      <c r="E543" s="335"/>
      <c r="F543" s="333"/>
      <c r="G543" s="334"/>
      <c r="H543" s="335"/>
      <c r="I543" s="336">
        <v>643388</v>
      </c>
      <c r="J543" s="334" t="s">
        <v>17</v>
      </c>
      <c r="K543" s="326"/>
      <c r="L543" s="326"/>
      <c r="M543" s="326"/>
      <c r="N543" s="326"/>
      <c r="O543" s="364"/>
      <c r="P543" s="364"/>
    </row>
    <row r="544" spans="1:16" x14ac:dyDescent="0.25">
      <c r="A544" s="331">
        <v>43297</v>
      </c>
      <c r="B544" s="332">
        <v>180169811</v>
      </c>
      <c r="C544" s="333">
        <v>11</v>
      </c>
      <c r="D544" s="334">
        <v>890400</v>
      </c>
      <c r="E544" s="335">
        <v>180044343</v>
      </c>
      <c r="F544" s="333">
        <v>5</v>
      </c>
      <c r="G544" s="334">
        <v>537250</v>
      </c>
      <c r="H544" s="335"/>
      <c r="I544" s="336"/>
      <c r="J544" s="334"/>
      <c r="K544" s="326"/>
      <c r="L544" s="326"/>
      <c r="M544" s="326"/>
      <c r="N544" s="326"/>
      <c r="O544" s="364"/>
      <c r="P544" s="364"/>
    </row>
    <row r="545" spans="1:16" x14ac:dyDescent="0.25">
      <c r="A545" s="331">
        <v>43297</v>
      </c>
      <c r="B545" s="332">
        <v>180169839</v>
      </c>
      <c r="C545" s="333">
        <v>4</v>
      </c>
      <c r="D545" s="334">
        <v>514763</v>
      </c>
      <c r="E545" s="335"/>
      <c r="F545" s="333"/>
      <c r="G545" s="334"/>
      <c r="H545" s="335"/>
      <c r="I545" s="336"/>
      <c r="J545" s="334"/>
      <c r="K545" s="326"/>
      <c r="L545" s="326"/>
      <c r="M545" s="326"/>
      <c r="N545" s="326"/>
      <c r="O545" s="364"/>
      <c r="P545" s="364"/>
    </row>
    <row r="546" spans="1:16" x14ac:dyDescent="0.25">
      <c r="A546" s="331">
        <v>43297</v>
      </c>
      <c r="B546" s="332">
        <v>180169840</v>
      </c>
      <c r="C546" s="333">
        <v>1</v>
      </c>
      <c r="D546" s="334">
        <v>46463</v>
      </c>
      <c r="E546" s="335"/>
      <c r="F546" s="333"/>
      <c r="G546" s="334"/>
      <c r="H546" s="335"/>
      <c r="I546" s="336">
        <v>914376</v>
      </c>
      <c r="J546" s="334" t="s">
        <v>17</v>
      </c>
      <c r="K546" s="326"/>
      <c r="L546" s="326"/>
      <c r="M546" s="326"/>
      <c r="N546" s="326"/>
      <c r="O546" s="364"/>
      <c r="P546" s="364"/>
    </row>
    <row r="547" spans="1:16" x14ac:dyDescent="0.25">
      <c r="A547" s="331">
        <v>43298</v>
      </c>
      <c r="B547" s="332">
        <v>180169899</v>
      </c>
      <c r="C547" s="333">
        <v>12</v>
      </c>
      <c r="D547" s="334">
        <v>1245475</v>
      </c>
      <c r="E547" s="335">
        <v>180044356</v>
      </c>
      <c r="F547" s="333">
        <v>2</v>
      </c>
      <c r="G547" s="334">
        <v>239663</v>
      </c>
      <c r="H547" s="335"/>
      <c r="I547" s="336"/>
      <c r="J547" s="334"/>
      <c r="K547" s="326"/>
      <c r="L547" s="326"/>
      <c r="M547" s="326"/>
      <c r="N547" s="326"/>
      <c r="O547" s="364"/>
      <c r="P547" s="364"/>
    </row>
    <row r="548" spans="1:16" x14ac:dyDescent="0.25">
      <c r="A548" s="331">
        <v>43298</v>
      </c>
      <c r="B548" s="332">
        <v>180169921</v>
      </c>
      <c r="C548" s="333">
        <v>1</v>
      </c>
      <c r="D548" s="334">
        <v>104300</v>
      </c>
      <c r="E548" s="335"/>
      <c r="F548" s="333"/>
      <c r="G548" s="334"/>
      <c r="H548" s="335"/>
      <c r="I548" s="336"/>
      <c r="J548" s="334"/>
      <c r="K548" s="326"/>
      <c r="L548" s="326"/>
      <c r="M548" s="326"/>
      <c r="N548" s="326"/>
      <c r="O548" s="364"/>
      <c r="P548" s="364"/>
    </row>
    <row r="549" spans="1:16" x14ac:dyDescent="0.25">
      <c r="A549" s="331">
        <v>43298</v>
      </c>
      <c r="B549" s="332">
        <v>180169927</v>
      </c>
      <c r="C549" s="333">
        <v>1</v>
      </c>
      <c r="D549" s="334">
        <v>108588</v>
      </c>
      <c r="E549" s="335"/>
      <c r="F549" s="333"/>
      <c r="G549" s="334"/>
      <c r="H549" s="335"/>
      <c r="I549" s="336">
        <v>1218700</v>
      </c>
      <c r="J549" s="334" t="s">
        <v>17</v>
      </c>
      <c r="K549" s="326"/>
      <c r="L549" s="326"/>
      <c r="M549" s="326"/>
      <c r="N549" s="326"/>
      <c r="O549" s="364"/>
      <c r="P549" s="364"/>
    </row>
    <row r="550" spans="1:16" x14ac:dyDescent="0.25">
      <c r="A550" s="331">
        <v>43299</v>
      </c>
      <c r="B550" s="332">
        <v>180169947</v>
      </c>
      <c r="C550" s="333">
        <v>3</v>
      </c>
      <c r="D550" s="334">
        <v>254713</v>
      </c>
      <c r="E550" s="335">
        <v>180044366</v>
      </c>
      <c r="F550" s="333">
        <v>7</v>
      </c>
      <c r="G550" s="334">
        <v>701575</v>
      </c>
      <c r="H550" s="335"/>
      <c r="I550" s="336"/>
      <c r="J550" s="334"/>
      <c r="K550" s="326"/>
      <c r="L550" s="326"/>
      <c r="M550" s="326"/>
      <c r="N550" s="326"/>
      <c r="O550" s="364"/>
      <c r="P550" s="364"/>
    </row>
    <row r="551" spans="1:16" x14ac:dyDescent="0.25">
      <c r="A551" s="331">
        <v>43299</v>
      </c>
      <c r="B551" s="332">
        <v>180169966</v>
      </c>
      <c r="C551" s="333">
        <v>3</v>
      </c>
      <c r="D551" s="334">
        <v>345275</v>
      </c>
      <c r="E551" s="335"/>
      <c r="F551" s="333"/>
      <c r="G551" s="334"/>
      <c r="H551" s="335"/>
      <c r="I551" s="336"/>
      <c r="J551" s="334"/>
      <c r="K551" s="326"/>
      <c r="L551" s="326"/>
      <c r="M551" s="326"/>
      <c r="N551" s="326"/>
      <c r="O551" s="364"/>
      <c r="P551" s="364"/>
    </row>
    <row r="552" spans="1:16" x14ac:dyDescent="0.25">
      <c r="A552" s="331">
        <v>43299</v>
      </c>
      <c r="B552" s="332">
        <v>180169969</v>
      </c>
      <c r="C552" s="333">
        <v>3</v>
      </c>
      <c r="D552" s="334">
        <v>295575</v>
      </c>
      <c r="E552" s="335"/>
      <c r="F552" s="333"/>
      <c r="G552" s="334"/>
      <c r="H552" s="335"/>
      <c r="I552" s="336"/>
      <c r="J552" s="334"/>
      <c r="K552" s="326"/>
      <c r="L552" s="326"/>
      <c r="M552" s="326"/>
      <c r="N552" s="326"/>
      <c r="O552" s="364"/>
      <c r="P552" s="364"/>
    </row>
    <row r="553" spans="1:16" x14ac:dyDescent="0.25">
      <c r="A553" s="331">
        <v>43299</v>
      </c>
      <c r="B553" s="332">
        <v>180170003</v>
      </c>
      <c r="C553" s="333">
        <v>2</v>
      </c>
      <c r="D553" s="334">
        <v>219363</v>
      </c>
      <c r="E553" s="335"/>
      <c r="F553" s="333"/>
      <c r="G553" s="334"/>
      <c r="H553" s="335"/>
      <c r="I553" s="336"/>
      <c r="J553" s="334"/>
      <c r="K553" s="326"/>
      <c r="L553" s="326"/>
      <c r="M553" s="326"/>
      <c r="N553" s="326"/>
      <c r="O553" s="364"/>
      <c r="P553" s="364"/>
    </row>
    <row r="554" spans="1:16" x14ac:dyDescent="0.25">
      <c r="A554" s="331">
        <v>43299</v>
      </c>
      <c r="B554" s="332">
        <v>180170010</v>
      </c>
      <c r="C554" s="333">
        <v>1</v>
      </c>
      <c r="D554" s="334">
        <v>78488</v>
      </c>
      <c r="E554" s="335"/>
      <c r="F554" s="333"/>
      <c r="G554" s="334"/>
      <c r="H554" s="335"/>
      <c r="I554" s="336">
        <v>491839</v>
      </c>
      <c r="J554" s="334" t="s">
        <v>17</v>
      </c>
      <c r="K554" s="326"/>
      <c r="L554" s="326"/>
      <c r="M554" s="326"/>
      <c r="N554" s="326"/>
      <c r="O554" s="364"/>
      <c r="P554" s="364"/>
    </row>
    <row r="555" spans="1:16" x14ac:dyDescent="0.25">
      <c r="A555" s="331">
        <v>43300</v>
      </c>
      <c r="B555" s="332">
        <v>180170060</v>
      </c>
      <c r="C555" s="333">
        <v>8</v>
      </c>
      <c r="D555" s="334">
        <v>934938</v>
      </c>
      <c r="E555" s="335">
        <v>180044392</v>
      </c>
      <c r="F555" s="333">
        <v>2</v>
      </c>
      <c r="G555" s="334">
        <v>195388</v>
      </c>
      <c r="H555" s="335"/>
      <c r="I555" s="336"/>
      <c r="J555" s="334"/>
      <c r="K555" s="326"/>
      <c r="L555" s="326"/>
      <c r="M555" s="326"/>
      <c r="N555" s="326"/>
      <c r="O555" s="364"/>
      <c r="P555" s="364"/>
    </row>
    <row r="556" spans="1:16" x14ac:dyDescent="0.25">
      <c r="A556" s="331">
        <v>43300</v>
      </c>
      <c r="B556" s="332">
        <v>180170093</v>
      </c>
      <c r="C556" s="333">
        <v>5</v>
      </c>
      <c r="D556" s="334">
        <v>679263</v>
      </c>
      <c r="E556" s="335"/>
      <c r="F556" s="333"/>
      <c r="G556" s="334"/>
      <c r="H556" s="335"/>
      <c r="I556" s="336"/>
      <c r="J556" s="334"/>
      <c r="K556" s="326"/>
      <c r="L556" s="326"/>
      <c r="M556" s="326"/>
      <c r="N556" s="326"/>
      <c r="O556" s="364"/>
      <c r="P556" s="364"/>
    </row>
    <row r="557" spans="1:16" x14ac:dyDescent="0.25">
      <c r="A557" s="331">
        <v>43300</v>
      </c>
      <c r="B557" s="332">
        <v>180170097</v>
      </c>
      <c r="C557" s="333">
        <v>3</v>
      </c>
      <c r="D557" s="334">
        <v>372925</v>
      </c>
      <c r="E557" s="335"/>
      <c r="F557" s="333"/>
      <c r="G557" s="334"/>
      <c r="H557" s="335"/>
      <c r="I557" s="336">
        <v>1791738</v>
      </c>
      <c r="J557" s="334" t="s">
        <v>17</v>
      </c>
      <c r="K557" s="326"/>
      <c r="L557" s="326"/>
      <c r="M557" s="326"/>
      <c r="N557" s="326"/>
      <c r="O557" s="364"/>
      <c r="P557" s="364"/>
    </row>
    <row r="558" spans="1:16" x14ac:dyDescent="0.25">
      <c r="A558" s="331">
        <v>43301</v>
      </c>
      <c r="B558" s="332">
        <v>180170134</v>
      </c>
      <c r="C558" s="333">
        <v>5</v>
      </c>
      <c r="D558" s="334">
        <v>701313</v>
      </c>
      <c r="E558" s="335">
        <v>180044405</v>
      </c>
      <c r="F558" s="333">
        <v>6</v>
      </c>
      <c r="G558" s="334">
        <v>607863</v>
      </c>
      <c r="H558" s="335"/>
      <c r="I558" s="336"/>
      <c r="J558" s="334"/>
      <c r="K558" s="326"/>
      <c r="L558" s="326"/>
      <c r="M558" s="326"/>
      <c r="N558" s="326"/>
      <c r="O558" s="364"/>
      <c r="P558" s="364"/>
    </row>
    <row r="559" spans="1:16" x14ac:dyDescent="0.25">
      <c r="A559" s="331">
        <v>43301</v>
      </c>
      <c r="B559" s="332">
        <v>180170165</v>
      </c>
      <c r="C559" s="333">
        <v>4</v>
      </c>
      <c r="D559" s="334">
        <v>405300</v>
      </c>
      <c r="E559" s="335"/>
      <c r="F559" s="333"/>
      <c r="G559" s="334"/>
      <c r="H559" s="335"/>
      <c r="I559" s="336">
        <v>498750</v>
      </c>
      <c r="J559" s="334" t="s">
        <v>17</v>
      </c>
      <c r="K559" s="326"/>
      <c r="L559" s="326"/>
      <c r="M559" s="326"/>
      <c r="N559" s="326"/>
      <c r="O559" s="364"/>
      <c r="P559" s="364"/>
    </row>
    <row r="560" spans="1:16" x14ac:dyDescent="0.25">
      <c r="A560" s="331">
        <v>43302</v>
      </c>
      <c r="B560" s="332">
        <v>180170202</v>
      </c>
      <c r="C560" s="333">
        <v>1</v>
      </c>
      <c r="D560" s="334">
        <v>114363</v>
      </c>
      <c r="E560" s="335">
        <v>180044427</v>
      </c>
      <c r="F560" s="333">
        <v>4</v>
      </c>
      <c r="G560" s="334">
        <v>383600</v>
      </c>
      <c r="H560" s="335"/>
      <c r="I560" s="336"/>
      <c r="J560" s="334"/>
      <c r="K560" s="326"/>
      <c r="L560" s="326"/>
      <c r="M560" s="326"/>
      <c r="N560" s="326"/>
      <c r="O560" s="364"/>
      <c r="P560" s="364"/>
    </row>
    <row r="561" spans="1:16" x14ac:dyDescent="0.25">
      <c r="A561" s="331">
        <v>43302</v>
      </c>
      <c r="B561" s="332">
        <v>180170253</v>
      </c>
      <c r="C561" s="333">
        <v>6</v>
      </c>
      <c r="D561" s="334">
        <v>625975</v>
      </c>
      <c r="E561" s="335"/>
      <c r="F561" s="333"/>
      <c r="G561" s="334"/>
      <c r="H561" s="335"/>
      <c r="I561" s="336"/>
      <c r="J561" s="334"/>
      <c r="K561" s="326"/>
      <c r="L561" s="326"/>
      <c r="M561" s="326"/>
      <c r="N561" s="326"/>
      <c r="O561" s="364"/>
      <c r="P561" s="364"/>
    </row>
    <row r="562" spans="1:16" x14ac:dyDescent="0.25">
      <c r="A562" s="331">
        <v>43302</v>
      </c>
      <c r="B562" s="332">
        <v>180170258</v>
      </c>
      <c r="C562" s="333">
        <v>1</v>
      </c>
      <c r="D562" s="334">
        <v>116725</v>
      </c>
      <c r="E562" s="335"/>
      <c r="F562" s="333"/>
      <c r="G562" s="334"/>
      <c r="H562" s="335"/>
      <c r="I562" s="336">
        <v>473463</v>
      </c>
      <c r="J562" s="361" t="s">
        <v>17</v>
      </c>
      <c r="K562" s="326"/>
      <c r="L562" s="326"/>
      <c r="M562" s="326"/>
      <c r="N562" s="326"/>
      <c r="O562" s="364"/>
      <c r="P562" s="364"/>
    </row>
    <row r="563" spans="1:16" x14ac:dyDescent="0.25">
      <c r="A563" s="331">
        <v>43304</v>
      </c>
      <c r="B563" s="332">
        <v>180170347</v>
      </c>
      <c r="C563" s="333">
        <v>2</v>
      </c>
      <c r="D563" s="334">
        <v>212800</v>
      </c>
      <c r="E563" s="335">
        <v>180044461</v>
      </c>
      <c r="F563" s="333">
        <v>3</v>
      </c>
      <c r="G563" s="334">
        <v>260838</v>
      </c>
      <c r="H563" s="335"/>
      <c r="I563" s="336"/>
      <c r="J563" s="334"/>
      <c r="K563" s="326"/>
      <c r="L563" s="326"/>
      <c r="M563" s="326"/>
      <c r="N563" s="326"/>
      <c r="O563" s="364"/>
      <c r="P563" s="364"/>
    </row>
    <row r="564" spans="1:16" x14ac:dyDescent="0.25">
      <c r="A564" s="331">
        <v>43304</v>
      </c>
      <c r="B564" s="332">
        <v>180170408</v>
      </c>
      <c r="C564" s="333">
        <v>11</v>
      </c>
      <c r="D564" s="334">
        <v>1225175</v>
      </c>
      <c r="E564" s="335"/>
      <c r="F564" s="333"/>
      <c r="G564" s="334"/>
      <c r="H564" s="335"/>
      <c r="I564" s="336">
        <v>1177137</v>
      </c>
      <c r="J564" s="361" t="s">
        <v>17</v>
      </c>
      <c r="K564" s="326"/>
      <c r="L564" s="326"/>
      <c r="M564" s="326"/>
      <c r="N564" s="326"/>
      <c r="O564" s="364"/>
      <c r="P564" s="364"/>
    </row>
    <row r="565" spans="1:16" x14ac:dyDescent="0.25">
      <c r="A565" s="331">
        <v>43305</v>
      </c>
      <c r="B565" s="332">
        <v>180170460</v>
      </c>
      <c r="C565" s="333">
        <v>14</v>
      </c>
      <c r="D565" s="334">
        <v>1483213</v>
      </c>
      <c r="E565" s="335">
        <v>180044476</v>
      </c>
      <c r="F565" s="333">
        <v>4</v>
      </c>
      <c r="G565" s="334">
        <v>388150</v>
      </c>
      <c r="H565" s="335"/>
      <c r="I565" s="336"/>
      <c r="J565" s="334"/>
      <c r="K565" s="326"/>
      <c r="L565" s="326"/>
      <c r="M565" s="326"/>
      <c r="N565" s="326"/>
      <c r="O565" s="364"/>
      <c r="P565" s="364"/>
    </row>
    <row r="566" spans="1:16" x14ac:dyDescent="0.25">
      <c r="A566" s="331">
        <v>43305</v>
      </c>
      <c r="B566" s="332">
        <v>180170500</v>
      </c>
      <c r="C566" s="333">
        <v>2</v>
      </c>
      <c r="D566" s="334">
        <v>181475</v>
      </c>
      <c r="E566" s="335"/>
      <c r="F566" s="333"/>
      <c r="G566" s="334"/>
      <c r="H566" s="335"/>
      <c r="I566" s="336"/>
      <c r="J566" s="334"/>
      <c r="K566" s="326"/>
      <c r="L566" s="326"/>
      <c r="M566" s="326"/>
      <c r="N566" s="326"/>
      <c r="O566" s="364"/>
      <c r="P566" s="364"/>
    </row>
    <row r="567" spans="1:16" x14ac:dyDescent="0.25">
      <c r="A567" s="331">
        <v>43305</v>
      </c>
      <c r="B567" s="332">
        <v>180170506</v>
      </c>
      <c r="C567" s="333">
        <v>2</v>
      </c>
      <c r="D567" s="334">
        <v>157850</v>
      </c>
      <c r="E567" s="335"/>
      <c r="F567" s="333"/>
      <c r="G567" s="334"/>
      <c r="H567" s="335"/>
      <c r="I567" s="336">
        <v>1434388</v>
      </c>
      <c r="J567" s="361" t="s">
        <v>17</v>
      </c>
      <c r="K567" s="326"/>
      <c r="L567" s="326"/>
      <c r="M567" s="326"/>
      <c r="N567" s="326"/>
      <c r="O567" s="364"/>
      <c r="P567" s="364"/>
    </row>
    <row r="568" spans="1:16" x14ac:dyDescent="0.25">
      <c r="A568" s="331">
        <v>43306</v>
      </c>
      <c r="B568" s="332">
        <v>180170531</v>
      </c>
      <c r="C568" s="333">
        <v>2</v>
      </c>
      <c r="D568" s="334">
        <v>232138</v>
      </c>
      <c r="E568" s="335">
        <v>180044498</v>
      </c>
      <c r="F568" s="333">
        <v>6</v>
      </c>
      <c r="G568" s="334">
        <v>739988</v>
      </c>
      <c r="H568" s="335"/>
      <c r="I568" s="336"/>
      <c r="J568" s="334"/>
      <c r="K568" s="326"/>
      <c r="L568" s="326"/>
      <c r="M568" s="326"/>
      <c r="N568" s="326"/>
      <c r="O568" s="364"/>
      <c r="P568" s="364"/>
    </row>
    <row r="569" spans="1:16" x14ac:dyDescent="0.25">
      <c r="A569" s="331">
        <v>43306</v>
      </c>
      <c r="B569" s="332">
        <v>180170547</v>
      </c>
      <c r="C569" s="333">
        <v>5</v>
      </c>
      <c r="D569" s="334">
        <v>398038</v>
      </c>
      <c r="E569" s="335"/>
      <c r="F569" s="333"/>
      <c r="G569" s="334"/>
      <c r="H569" s="335"/>
      <c r="I569" s="336"/>
      <c r="J569" s="334"/>
      <c r="K569" s="326"/>
      <c r="L569" s="326"/>
      <c r="M569" s="326"/>
      <c r="N569" s="326"/>
      <c r="O569" s="364"/>
      <c r="P569" s="364"/>
    </row>
    <row r="570" spans="1:16" x14ac:dyDescent="0.25">
      <c r="A570" s="331">
        <v>43306</v>
      </c>
      <c r="B570" s="332">
        <v>180170588</v>
      </c>
      <c r="C570" s="333">
        <v>1</v>
      </c>
      <c r="D570" s="334">
        <v>108063</v>
      </c>
      <c r="E570" s="335"/>
      <c r="F570" s="333"/>
      <c r="G570" s="334"/>
      <c r="H570" s="335"/>
      <c r="I570" s="336"/>
      <c r="J570" s="334"/>
      <c r="K570" s="326"/>
      <c r="L570" s="326"/>
      <c r="M570" s="326"/>
      <c r="N570" s="326"/>
      <c r="O570" s="364"/>
      <c r="P570" s="364"/>
    </row>
    <row r="571" spans="1:16" x14ac:dyDescent="0.25">
      <c r="A571" s="331">
        <v>43307</v>
      </c>
      <c r="B571" s="332">
        <v>180170643</v>
      </c>
      <c r="C571" s="333">
        <v>3</v>
      </c>
      <c r="D571" s="334">
        <v>318063</v>
      </c>
      <c r="E571" s="335">
        <v>180044512</v>
      </c>
      <c r="F571" s="333">
        <v>2</v>
      </c>
      <c r="G571" s="334">
        <v>223650</v>
      </c>
      <c r="H571" s="335"/>
      <c r="I571" s="336"/>
      <c r="J571" s="334"/>
      <c r="K571" s="326"/>
      <c r="L571" s="326"/>
      <c r="M571" s="326"/>
      <c r="N571" s="326"/>
      <c r="O571" s="364"/>
      <c r="P571" s="364"/>
    </row>
    <row r="572" spans="1:16" x14ac:dyDescent="0.25">
      <c r="A572" s="331">
        <v>43307</v>
      </c>
      <c r="B572" s="332">
        <v>180170675</v>
      </c>
      <c r="C572" s="333">
        <v>2</v>
      </c>
      <c r="D572" s="334">
        <v>180075</v>
      </c>
      <c r="E572" s="335"/>
      <c r="F572" s="333"/>
      <c r="G572" s="334"/>
      <c r="H572" s="335"/>
      <c r="I572" s="336"/>
      <c r="J572" s="334"/>
      <c r="K572" s="326"/>
      <c r="L572" s="326"/>
      <c r="M572" s="326"/>
      <c r="N572" s="326"/>
      <c r="O572" s="364"/>
      <c r="P572" s="364"/>
    </row>
    <row r="573" spans="1:16" x14ac:dyDescent="0.25">
      <c r="A573" s="331">
        <v>43307</v>
      </c>
      <c r="B573" s="332">
        <v>180170679</v>
      </c>
      <c r="C573" s="333">
        <v>3</v>
      </c>
      <c r="D573" s="334">
        <v>263463</v>
      </c>
      <c r="E573" s="335"/>
      <c r="F573" s="333"/>
      <c r="G573" s="334"/>
      <c r="H573" s="335"/>
      <c r="I573" s="336">
        <v>536202</v>
      </c>
      <c r="J573" s="361" t="s">
        <v>17</v>
      </c>
      <c r="K573" s="326"/>
      <c r="L573" s="326"/>
      <c r="M573" s="326"/>
      <c r="N573" s="326"/>
      <c r="O573" s="364"/>
      <c r="P573" s="364"/>
    </row>
    <row r="574" spans="1:16" x14ac:dyDescent="0.25">
      <c r="A574" s="331">
        <v>43308</v>
      </c>
      <c r="B574" s="332">
        <v>180170718</v>
      </c>
      <c r="C574" s="333">
        <v>1</v>
      </c>
      <c r="D574" s="334">
        <v>118038</v>
      </c>
      <c r="E574" s="335">
        <v>180044529</v>
      </c>
      <c r="F574" s="333">
        <v>1</v>
      </c>
      <c r="G574" s="334">
        <v>138513</v>
      </c>
      <c r="H574" s="335"/>
      <c r="I574" s="336"/>
      <c r="J574" s="334"/>
      <c r="K574" s="326"/>
      <c r="L574" s="326"/>
      <c r="M574" s="326"/>
      <c r="N574" s="326"/>
      <c r="O574" s="364"/>
      <c r="P574" s="364"/>
    </row>
    <row r="575" spans="1:16" x14ac:dyDescent="0.25">
      <c r="A575" s="331">
        <v>43308</v>
      </c>
      <c r="B575" s="332">
        <v>180170750</v>
      </c>
      <c r="C575" s="333">
        <v>3</v>
      </c>
      <c r="D575" s="334">
        <v>261363</v>
      </c>
      <c r="E575" s="335"/>
      <c r="F575" s="333"/>
      <c r="G575" s="334"/>
      <c r="H575" s="335"/>
      <c r="I575" s="336"/>
      <c r="J575" s="334"/>
      <c r="K575" s="326"/>
      <c r="L575" s="326"/>
      <c r="M575" s="326"/>
      <c r="N575" s="326"/>
      <c r="O575" s="364"/>
      <c r="P575" s="364"/>
    </row>
    <row r="576" spans="1:16" x14ac:dyDescent="0.25">
      <c r="A576" s="331">
        <v>43308</v>
      </c>
      <c r="B576" s="332">
        <v>180170756</v>
      </c>
      <c r="C576" s="333">
        <v>2</v>
      </c>
      <c r="D576" s="334">
        <v>181300</v>
      </c>
      <c r="E576" s="335"/>
      <c r="F576" s="333"/>
      <c r="G576" s="334"/>
      <c r="H576" s="335"/>
      <c r="I576" s="336">
        <v>422188</v>
      </c>
      <c r="J576" s="361" t="s">
        <v>17</v>
      </c>
      <c r="K576" s="326"/>
      <c r="L576" s="326"/>
      <c r="M576" s="326"/>
      <c r="N576" s="326"/>
      <c r="O576" s="364"/>
      <c r="P576" s="364"/>
    </row>
    <row r="577" spans="1:16" x14ac:dyDescent="0.25">
      <c r="A577" s="331">
        <v>43309</v>
      </c>
      <c r="B577" s="332">
        <v>180170805</v>
      </c>
      <c r="C577" s="333">
        <v>1</v>
      </c>
      <c r="D577" s="334">
        <v>135800</v>
      </c>
      <c r="E577" s="335">
        <v>180044544</v>
      </c>
      <c r="F577" s="333">
        <v>3</v>
      </c>
      <c r="G577" s="334">
        <v>325850</v>
      </c>
      <c r="H577" s="335"/>
      <c r="I577" s="336"/>
      <c r="J577" s="334"/>
      <c r="K577" s="326"/>
      <c r="L577" s="326"/>
      <c r="M577" s="326"/>
      <c r="N577" s="326"/>
      <c r="O577" s="364"/>
      <c r="P577" s="364"/>
    </row>
    <row r="578" spans="1:16" x14ac:dyDescent="0.25">
      <c r="A578" s="331">
        <v>43309</v>
      </c>
      <c r="B578" s="332">
        <v>180170847</v>
      </c>
      <c r="C578" s="333">
        <v>9</v>
      </c>
      <c r="D578" s="334">
        <v>800888</v>
      </c>
      <c r="E578" s="335"/>
      <c r="F578" s="333"/>
      <c r="G578" s="334"/>
      <c r="H578" s="335"/>
      <c r="I578" s="336">
        <v>610838</v>
      </c>
      <c r="J578" s="361" t="s">
        <v>17</v>
      </c>
      <c r="K578" s="326"/>
      <c r="L578" s="326"/>
      <c r="M578" s="326"/>
      <c r="N578" s="326"/>
      <c r="O578" s="364"/>
      <c r="P578" s="364"/>
    </row>
    <row r="579" spans="1:16" x14ac:dyDescent="0.25">
      <c r="A579" s="331">
        <v>43311</v>
      </c>
      <c r="B579" s="332">
        <v>180170984</v>
      </c>
      <c r="C579" s="333">
        <v>22</v>
      </c>
      <c r="D579" s="334">
        <v>2460063</v>
      </c>
      <c r="E579" s="335">
        <v>180044582</v>
      </c>
      <c r="F579" s="333">
        <v>4</v>
      </c>
      <c r="G579" s="334">
        <v>451150</v>
      </c>
      <c r="H579" s="335"/>
      <c r="I579" s="336"/>
      <c r="J579" s="334"/>
      <c r="K579" s="326"/>
      <c r="L579" s="326"/>
      <c r="M579" s="326"/>
      <c r="N579" s="326"/>
      <c r="O579" s="364"/>
      <c r="P579" s="364"/>
    </row>
    <row r="580" spans="1:16" x14ac:dyDescent="0.25">
      <c r="A580" s="331">
        <v>43311</v>
      </c>
      <c r="B580" s="332">
        <v>180171020</v>
      </c>
      <c r="C580" s="333">
        <v>5</v>
      </c>
      <c r="D580" s="334">
        <v>507588</v>
      </c>
      <c r="E580" s="335"/>
      <c r="F580" s="333"/>
      <c r="G580" s="334"/>
      <c r="H580" s="335"/>
      <c r="I580" s="336"/>
      <c r="J580" s="334"/>
      <c r="K580" s="326"/>
      <c r="L580" s="326"/>
      <c r="M580" s="326"/>
      <c r="N580" s="326"/>
      <c r="O580" s="364"/>
      <c r="P580" s="364"/>
    </row>
    <row r="581" spans="1:16" x14ac:dyDescent="0.25">
      <c r="A581" s="331">
        <v>43311</v>
      </c>
      <c r="B581" s="332">
        <v>180171023</v>
      </c>
      <c r="C581" s="333">
        <v>2</v>
      </c>
      <c r="D581" s="334">
        <v>207200</v>
      </c>
      <c r="E581" s="335"/>
      <c r="F581" s="333"/>
      <c r="G581" s="334"/>
      <c r="H581" s="335"/>
      <c r="I581" s="336">
        <v>2723701</v>
      </c>
      <c r="J581" s="361" t="s">
        <v>17</v>
      </c>
      <c r="K581" s="326"/>
      <c r="L581" s="326"/>
      <c r="M581" s="326"/>
      <c r="N581" s="326"/>
      <c r="O581" s="364"/>
      <c r="P581" s="364"/>
    </row>
    <row r="582" spans="1:16" x14ac:dyDescent="0.25">
      <c r="A582" s="331">
        <v>43312</v>
      </c>
      <c r="B582" s="332">
        <v>180171051</v>
      </c>
      <c r="C582" s="333">
        <v>1</v>
      </c>
      <c r="D582" s="334">
        <v>45763</v>
      </c>
      <c r="E582" s="335">
        <v>180044596</v>
      </c>
      <c r="F582" s="333">
        <v>5</v>
      </c>
      <c r="G582" s="334">
        <v>595000</v>
      </c>
      <c r="H582" s="335"/>
      <c r="I582" s="336"/>
      <c r="J582" s="361"/>
      <c r="K582" s="326"/>
      <c r="L582" s="326"/>
      <c r="M582" s="326"/>
      <c r="N582" s="326"/>
      <c r="O582" s="364"/>
      <c r="P582" s="364"/>
    </row>
    <row r="583" spans="1:16" x14ac:dyDescent="0.25">
      <c r="A583" s="331">
        <v>43312</v>
      </c>
      <c r="B583" s="332">
        <v>180171084</v>
      </c>
      <c r="C583" s="333">
        <v>13</v>
      </c>
      <c r="D583" s="334">
        <v>1426775</v>
      </c>
      <c r="E583" s="335"/>
      <c r="F583" s="333"/>
      <c r="G583" s="334"/>
      <c r="H583" s="335"/>
      <c r="I583" s="336"/>
      <c r="J583" s="361"/>
      <c r="K583" s="326"/>
      <c r="L583" s="326"/>
      <c r="M583" s="326"/>
      <c r="N583" s="326"/>
      <c r="O583" s="364"/>
      <c r="P583" s="364"/>
    </row>
    <row r="584" spans="1:16" x14ac:dyDescent="0.25">
      <c r="A584" s="331">
        <v>43312</v>
      </c>
      <c r="B584" s="332">
        <v>180171089</v>
      </c>
      <c r="C584" s="333">
        <v>1</v>
      </c>
      <c r="D584" s="334">
        <v>39375</v>
      </c>
      <c r="E584" s="335"/>
      <c r="F584" s="333"/>
      <c r="G584" s="334"/>
      <c r="H584" s="335"/>
      <c r="I584" s="336"/>
      <c r="J584" s="361"/>
      <c r="K584" s="326"/>
      <c r="L584" s="326"/>
      <c r="M584" s="326"/>
      <c r="N584" s="326"/>
      <c r="O584" s="364"/>
      <c r="P584" s="364"/>
    </row>
    <row r="585" spans="1:16" x14ac:dyDescent="0.25">
      <c r="A585" s="331">
        <v>43312</v>
      </c>
      <c r="B585" s="332">
        <v>180171118</v>
      </c>
      <c r="C585" s="333">
        <v>4</v>
      </c>
      <c r="D585" s="334">
        <v>446513</v>
      </c>
      <c r="E585" s="335"/>
      <c r="F585" s="333"/>
      <c r="G585" s="334"/>
      <c r="H585" s="335"/>
      <c r="I585" s="336"/>
      <c r="J585" s="361"/>
      <c r="K585" s="326"/>
      <c r="L585" s="326"/>
      <c r="M585" s="326"/>
      <c r="N585" s="326"/>
      <c r="O585" s="364"/>
      <c r="P585" s="364"/>
    </row>
    <row r="586" spans="1:16" x14ac:dyDescent="0.25">
      <c r="A586" s="331">
        <v>43312</v>
      </c>
      <c r="B586" s="332">
        <v>180171127</v>
      </c>
      <c r="C586" s="333">
        <v>1</v>
      </c>
      <c r="D586" s="334">
        <v>103600</v>
      </c>
      <c r="E586" s="335"/>
      <c r="F586" s="333"/>
      <c r="G586" s="334"/>
      <c r="H586" s="335"/>
      <c r="I586" s="336">
        <v>1467026</v>
      </c>
      <c r="J586" s="361" t="s">
        <v>17</v>
      </c>
      <c r="K586" s="326"/>
      <c r="L586" s="326"/>
      <c r="M586" s="326"/>
      <c r="N586" s="326"/>
      <c r="O586" s="364"/>
      <c r="P586" s="364"/>
    </row>
    <row r="587" spans="1:16" x14ac:dyDescent="0.25">
      <c r="A587" s="331">
        <v>43313</v>
      </c>
      <c r="B587" s="332">
        <v>180171153</v>
      </c>
      <c r="C587" s="333">
        <v>2</v>
      </c>
      <c r="D587" s="334">
        <v>243775</v>
      </c>
      <c r="E587" s="335">
        <v>180044612</v>
      </c>
      <c r="F587" s="333">
        <v>5</v>
      </c>
      <c r="G587" s="334">
        <v>535675</v>
      </c>
      <c r="H587" s="335"/>
      <c r="I587" s="336"/>
      <c r="J587" s="361"/>
      <c r="K587" s="326"/>
      <c r="L587" s="326"/>
      <c r="M587" s="326"/>
      <c r="N587" s="326"/>
      <c r="O587" s="364"/>
      <c r="P587" s="364"/>
    </row>
    <row r="588" spans="1:16" x14ac:dyDescent="0.25">
      <c r="A588" s="331">
        <v>43313</v>
      </c>
      <c r="B588" s="332">
        <v>180171180</v>
      </c>
      <c r="C588" s="333">
        <v>1</v>
      </c>
      <c r="D588" s="334">
        <v>84088</v>
      </c>
      <c r="E588" s="335"/>
      <c r="F588" s="333"/>
      <c r="G588" s="334"/>
      <c r="H588" s="335"/>
      <c r="I588" s="336"/>
      <c r="J588" s="361"/>
      <c r="K588" s="326"/>
      <c r="L588" s="326"/>
      <c r="M588" s="326"/>
      <c r="N588" s="326"/>
      <c r="O588" s="364"/>
      <c r="P588" s="364"/>
    </row>
    <row r="589" spans="1:16" x14ac:dyDescent="0.25">
      <c r="A589" s="331">
        <v>43313</v>
      </c>
      <c r="B589" s="332">
        <v>180171209</v>
      </c>
      <c r="C589" s="333">
        <v>7</v>
      </c>
      <c r="D589" s="334">
        <v>752238</v>
      </c>
      <c r="E589" s="335"/>
      <c r="F589" s="333"/>
      <c r="G589" s="334"/>
      <c r="H589" s="335"/>
      <c r="I589" s="336">
        <v>544426</v>
      </c>
      <c r="J589" s="361" t="s">
        <v>17</v>
      </c>
      <c r="K589" s="326"/>
      <c r="L589" s="326"/>
      <c r="M589" s="326"/>
      <c r="N589" s="326"/>
      <c r="O589" s="364"/>
      <c r="P589" s="364"/>
    </row>
    <row r="590" spans="1:16" x14ac:dyDescent="0.25">
      <c r="A590" s="331">
        <v>43314</v>
      </c>
      <c r="B590" s="332">
        <v>180171264</v>
      </c>
      <c r="C590" s="333">
        <v>8</v>
      </c>
      <c r="D590" s="334">
        <v>698513</v>
      </c>
      <c r="E590" s="335">
        <v>180044627</v>
      </c>
      <c r="F590" s="333">
        <v>3</v>
      </c>
      <c r="G590" s="334">
        <v>220675</v>
      </c>
      <c r="H590" s="335"/>
      <c r="I590" s="336"/>
      <c r="J590" s="361"/>
      <c r="K590" s="326"/>
      <c r="L590" s="326"/>
      <c r="M590" s="326"/>
      <c r="N590" s="326"/>
      <c r="O590" s="364"/>
      <c r="P590" s="364"/>
    </row>
    <row r="591" spans="1:16" x14ac:dyDescent="0.25">
      <c r="A591" s="331">
        <v>43314</v>
      </c>
      <c r="B591" s="332">
        <v>180171293</v>
      </c>
      <c r="C591" s="333">
        <v>2</v>
      </c>
      <c r="D591" s="334">
        <v>207113</v>
      </c>
      <c r="E591" s="335"/>
      <c r="F591" s="333"/>
      <c r="G591" s="334"/>
      <c r="H591" s="335"/>
      <c r="I591" s="336"/>
      <c r="J591" s="361"/>
      <c r="K591" s="326"/>
      <c r="L591" s="326"/>
      <c r="M591" s="326"/>
      <c r="N591" s="326"/>
      <c r="O591" s="364"/>
      <c r="P591" s="364"/>
    </row>
    <row r="592" spans="1:16" x14ac:dyDescent="0.25">
      <c r="A592" s="331">
        <v>43314</v>
      </c>
      <c r="B592" s="332">
        <v>180171296</v>
      </c>
      <c r="C592" s="333">
        <v>4</v>
      </c>
      <c r="D592" s="334">
        <v>184800</v>
      </c>
      <c r="E592" s="335"/>
      <c r="F592" s="333"/>
      <c r="G592" s="334"/>
      <c r="H592" s="335"/>
      <c r="I592" s="336">
        <v>869751</v>
      </c>
      <c r="J592" s="361" t="s">
        <v>17</v>
      </c>
      <c r="K592" s="326"/>
      <c r="L592" s="326"/>
      <c r="M592" s="326"/>
      <c r="N592" s="326"/>
      <c r="O592" s="364"/>
      <c r="P592" s="364"/>
    </row>
    <row r="593" spans="1:16" x14ac:dyDescent="0.25">
      <c r="A593" s="331">
        <v>43315</v>
      </c>
      <c r="B593" s="332">
        <v>180171365</v>
      </c>
      <c r="C593" s="333">
        <v>4</v>
      </c>
      <c r="D593" s="334">
        <v>490613</v>
      </c>
      <c r="E593" s="335">
        <v>180044643</v>
      </c>
      <c r="F593" s="333">
        <v>3</v>
      </c>
      <c r="G593" s="334">
        <v>308175</v>
      </c>
      <c r="H593" s="335"/>
      <c r="I593" s="336"/>
      <c r="J593" s="361"/>
      <c r="K593" s="326"/>
      <c r="L593" s="326"/>
      <c r="M593" s="326"/>
      <c r="N593" s="326"/>
      <c r="O593" s="364"/>
      <c r="P593" s="364"/>
    </row>
    <row r="594" spans="1:16" x14ac:dyDescent="0.25">
      <c r="A594" s="331">
        <v>43315</v>
      </c>
      <c r="B594" s="332">
        <v>180171380</v>
      </c>
      <c r="C594" s="333">
        <v>1</v>
      </c>
      <c r="D594" s="334">
        <v>113575</v>
      </c>
      <c r="E594" s="335"/>
      <c r="F594" s="333"/>
      <c r="G594" s="334"/>
      <c r="H594" s="335"/>
      <c r="I594" s="336"/>
      <c r="J594" s="361"/>
      <c r="K594" s="326"/>
      <c r="L594" s="326"/>
      <c r="M594" s="326"/>
      <c r="N594" s="326"/>
      <c r="O594" s="364"/>
      <c r="P594" s="364"/>
    </row>
    <row r="595" spans="1:16" x14ac:dyDescent="0.25">
      <c r="A595" s="331">
        <v>43315</v>
      </c>
      <c r="B595" s="332">
        <v>180171391</v>
      </c>
      <c r="C595" s="333">
        <v>2</v>
      </c>
      <c r="D595" s="334">
        <v>162225</v>
      </c>
      <c r="E595" s="335"/>
      <c r="F595" s="333"/>
      <c r="G595" s="334"/>
      <c r="H595" s="335"/>
      <c r="I595" s="336"/>
      <c r="J595" s="361"/>
      <c r="K595" s="326"/>
      <c r="L595" s="326"/>
      <c r="M595" s="326"/>
      <c r="N595" s="326"/>
      <c r="O595" s="364"/>
      <c r="P595" s="364"/>
    </row>
    <row r="596" spans="1:16" x14ac:dyDescent="0.25">
      <c r="A596" s="331">
        <v>43315</v>
      </c>
      <c r="B596" s="332">
        <v>180171395</v>
      </c>
      <c r="C596" s="333">
        <v>1</v>
      </c>
      <c r="D596" s="334">
        <v>113575</v>
      </c>
      <c r="E596" s="335"/>
      <c r="F596" s="333"/>
      <c r="G596" s="334"/>
      <c r="H596" s="335"/>
      <c r="I596" s="336">
        <v>571813</v>
      </c>
      <c r="J596" s="361" t="s">
        <v>17</v>
      </c>
      <c r="K596" s="326"/>
      <c r="L596" s="326"/>
      <c r="M596" s="326"/>
      <c r="N596" s="326"/>
      <c r="O596" s="364"/>
      <c r="P596" s="364"/>
    </row>
    <row r="597" spans="1:16" x14ac:dyDescent="0.25">
      <c r="A597" s="331">
        <v>43316</v>
      </c>
      <c r="B597" s="332">
        <v>180171477</v>
      </c>
      <c r="C597" s="333">
        <v>10</v>
      </c>
      <c r="D597" s="334">
        <v>1186150</v>
      </c>
      <c r="E597" s="335">
        <v>180044670</v>
      </c>
      <c r="F597" s="333">
        <v>8</v>
      </c>
      <c r="G597" s="334">
        <v>803338</v>
      </c>
      <c r="H597" s="335"/>
      <c r="I597" s="336"/>
      <c r="J597" s="361"/>
      <c r="K597" s="326"/>
      <c r="L597" s="326"/>
      <c r="M597" s="326"/>
      <c r="N597" s="326"/>
      <c r="O597" s="364"/>
      <c r="P597" s="364"/>
    </row>
    <row r="598" spans="1:16" x14ac:dyDescent="0.25">
      <c r="A598" s="331">
        <v>43316</v>
      </c>
      <c r="B598" s="332">
        <v>180171486</v>
      </c>
      <c r="C598" s="333">
        <v>1</v>
      </c>
      <c r="D598" s="334">
        <v>115150</v>
      </c>
      <c r="E598" s="335"/>
      <c r="F598" s="333"/>
      <c r="G598" s="334"/>
      <c r="H598" s="335"/>
      <c r="I598" s="336">
        <v>497962</v>
      </c>
      <c r="J598" s="361" t="s">
        <v>17</v>
      </c>
      <c r="K598" s="326"/>
      <c r="L598" s="326"/>
      <c r="M598" s="326"/>
      <c r="N598" s="326"/>
      <c r="O598" s="364"/>
      <c r="P598" s="364"/>
    </row>
    <row r="599" spans="1:16" x14ac:dyDescent="0.25">
      <c r="A599" s="331">
        <v>43318</v>
      </c>
      <c r="B599" s="332">
        <v>180171622</v>
      </c>
      <c r="C599" s="333">
        <v>12</v>
      </c>
      <c r="D599" s="334">
        <v>1261138</v>
      </c>
      <c r="E599" s="335">
        <v>180044704</v>
      </c>
      <c r="F599" s="333">
        <v>2</v>
      </c>
      <c r="G599" s="334">
        <v>149363</v>
      </c>
      <c r="H599" s="335"/>
      <c r="I599" s="336"/>
      <c r="J599" s="361"/>
      <c r="K599" s="326"/>
      <c r="L599" s="326"/>
      <c r="M599" s="326"/>
      <c r="N599" s="326"/>
      <c r="O599" s="364"/>
      <c r="P599" s="364"/>
    </row>
    <row r="600" spans="1:16" x14ac:dyDescent="0.25">
      <c r="A600" s="331">
        <v>43318</v>
      </c>
      <c r="B600" s="332">
        <v>180171669</v>
      </c>
      <c r="C600" s="333">
        <v>9</v>
      </c>
      <c r="D600" s="334">
        <v>808150</v>
      </c>
      <c r="E600" s="335"/>
      <c r="F600" s="333"/>
      <c r="G600" s="334"/>
      <c r="H600" s="335"/>
      <c r="I600" s="336">
        <v>1919925</v>
      </c>
      <c r="J600" s="361" t="s">
        <v>17</v>
      </c>
      <c r="K600" s="326"/>
      <c r="L600" s="326"/>
      <c r="M600" s="326"/>
      <c r="N600" s="326"/>
      <c r="O600" s="364"/>
      <c r="P600" s="364"/>
    </row>
    <row r="601" spans="1:16" x14ac:dyDescent="0.25">
      <c r="A601" s="331">
        <v>43319</v>
      </c>
      <c r="B601" s="332">
        <v>180171691</v>
      </c>
      <c r="C601" s="333">
        <v>2</v>
      </c>
      <c r="D601" s="334">
        <v>246050</v>
      </c>
      <c r="E601" s="335">
        <v>180044719</v>
      </c>
      <c r="F601" s="333">
        <v>1</v>
      </c>
      <c r="G601" s="334">
        <v>84088</v>
      </c>
      <c r="H601" s="335"/>
      <c r="I601" s="336"/>
      <c r="J601" s="361"/>
      <c r="K601" s="326"/>
      <c r="L601" s="326"/>
      <c r="M601" s="326"/>
      <c r="N601" s="326"/>
      <c r="O601" s="364"/>
      <c r="P601" s="364"/>
    </row>
    <row r="602" spans="1:16" x14ac:dyDescent="0.25">
      <c r="A602" s="331">
        <v>43319</v>
      </c>
      <c r="B602" s="332">
        <v>180171718</v>
      </c>
      <c r="C602" s="333">
        <v>9</v>
      </c>
      <c r="D602" s="334">
        <v>1044138</v>
      </c>
      <c r="E602" s="335"/>
      <c r="F602" s="333"/>
      <c r="G602" s="334"/>
      <c r="H602" s="335"/>
      <c r="I602" s="336"/>
      <c r="J602" s="361"/>
      <c r="K602" s="326"/>
      <c r="L602" s="326"/>
      <c r="M602" s="326"/>
      <c r="N602" s="326"/>
      <c r="O602" s="364"/>
      <c r="P602" s="364"/>
    </row>
    <row r="603" spans="1:16" x14ac:dyDescent="0.25">
      <c r="A603" s="331">
        <v>43319</v>
      </c>
      <c r="B603" s="332">
        <v>180171743</v>
      </c>
      <c r="C603" s="333">
        <v>1</v>
      </c>
      <c r="D603" s="334">
        <v>72188</v>
      </c>
      <c r="E603" s="335"/>
      <c r="F603" s="333"/>
      <c r="G603" s="334"/>
      <c r="H603" s="335"/>
      <c r="I603" s="336">
        <v>1278288</v>
      </c>
      <c r="J603" s="361" t="s">
        <v>17</v>
      </c>
      <c r="K603" s="326"/>
      <c r="L603" s="326"/>
      <c r="M603" s="326"/>
      <c r="N603" s="326"/>
      <c r="O603" s="364"/>
      <c r="P603" s="364"/>
    </row>
    <row r="604" spans="1:16" x14ac:dyDescent="0.25">
      <c r="A604" s="331">
        <v>43320</v>
      </c>
      <c r="B604" s="332">
        <v>180171812</v>
      </c>
      <c r="C604" s="333">
        <v>8</v>
      </c>
      <c r="D604" s="334">
        <v>832300</v>
      </c>
      <c r="E604" s="335">
        <v>180044732</v>
      </c>
      <c r="F604" s="333">
        <v>6</v>
      </c>
      <c r="G604" s="334">
        <v>414750</v>
      </c>
      <c r="H604" s="335"/>
      <c r="I604" s="336"/>
      <c r="J604" s="361"/>
      <c r="K604" s="326"/>
      <c r="L604" s="326"/>
      <c r="M604" s="326"/>
      <c r="N604" s="326"/>
      <c r="O604" s="364"/>
      <c r="P604" s="364"/>
    </row>
    <row r="605" spans="1:16" x14ac:dyDescent="0.25">
      <c r="A605" s="331">
        <v>43320</v>
      </c>
      <c r="B605" s="332">
        <v>180171820</v>
      </c>
      <c r="C605" s="333">
        <v>1</v>
      </c>
      <c r="D605" s="334">
        <v>121188</v>
      </c>
      <c r="E605" s="335"/>
      <c r="F605" s="333"/>
      <c r="G605" s="334"/>
      <c r="H605" s="335"/>
      <c r="I605" s="336"/>
      <c r="J605" s="361"/>
      <c r="K605" s="326"/>
      <c r="L605" s="326"/>
      <c r="M605" s="326"/>
      <c r="N605" s="326"/>
      <c r="O605" s="364"/>
      <c r="P605" s="364"/>
    </row>
    <row r="606" spans="1:16" x14ac:dyDescent="0.25">
      <c r="A606" s="331">
        <v>43320</v>
      </c>
      <c r="B606" s="332">
        <v>180171854</v>
      </c>
      <c r="C606" s="333">
        <v>3</v>
      </c>
      <c r="D606" s="334">
        <v>289713</v>
      </c>
      <c r="E606" s="335"/>
      <c r="F606" s="333"/>
      <c r="G606" s="334"/>
      <c r="H606" s="335"/>
      <c r="I606" s="336">
        <v>828451</v>
      </c>
      <c r="J606" s="361" t="s">
        <v>17</v>
      </c>
      <c r="K606" s="326"/>
      <c r="L606" s="326"/>
      <c r="M606" s="326"/>
      <c r="N606" s="326"/>
      <c r="O606" s="364"/>
      <c r="P606" s="364"/>
    </row>
    <row r="607" spans="1:16" x14ac:dyDescent="0.25">
      <c r="A607" s="331">
        <v>43321</v>
      </c>
      <c r="B607" s="332">
        <v>180171888</v>
      </c>
      <c r="C607" s="333">
        <v>1</v>
      </c>
      <c r="D607" s="334">
        <v>43575</v>
      </c>
      <c r="E607" s="335">
        <v>180044748</v>
      </c>
      <c r="F607" s="333">
        <v>3</v>
      </c>
      <c r="G607" s="334">
        <v>470925</v>
      </c>
      <c r="H607" s="335"/>
      <c r="I607" s="336"/>
      <c r="J607" s="361"/>
      <c r="K607" s="326"/>
      <c r="L607" s="326"/>
      <c r="M607" s="326"/>
      <c r="N607" s="326"/>
      <c r="O607" s="364"/>
      <c r="P607" s="364"/>
    </row>
    <row r="608" spans="1:16" x14ac:dyDescent="0.25">
      <c r="A608" s="331">
        <v>43321</v>
      </c>
      <c r="B608" s="332">
        <v>180171921</v>
      </c>
      <c r="C608" s="333">
        <v>23</v>
      </c>
      <c r="D608" s="334">
        <v>2235888</v>
      </c>
      <c r="E608" s="335"/>
      <c r="F608" s="333"/>
      <c r="G608" s="334"/>
      <c r="H608" s="335"/>
      <c r="I608" s="336"/>
      <c r="J608" s="361"/>
      <c r="K608" s="326"/>
      <c r="L608" s="326"/>
      <c r="M608" s="326"/>
      <c r="N608" s="326"/>
      <c r="O608" s="364"/>
      <c r="P608" s="364"/>
    </row>
    <row r="609" spans="1:16" x14ac:dyDescent="0.25">
      <c r="A609" s="331">
        <v>43321</v>
      </c>
      <c r="B609" s="332">
        <v>180171949</v>
      </c>
      <c r="C609" s="333">
        <v>4</v>
      </c>
      <c r="D609" s="334">
        <v>466113</v>
      </c>
      <c r="E609" s="335"/>
      <c r="F609" s="333"/>
      <c r="G609" s="334"/>
      <c r="H609" s="335"/>
      <c r="I609" s="336"/>
      <c r="J609" s="361"/>
      <c r="K609" s="326"/>
      <c r="L609" s="326"/>
      <c r="M609" s="326"/>
      <c r="N609" s="326"/>
      <c r="O609" s="364"/>
      <c r="P609" s="364"/>
    </row>
    <row r="610" spans="1:16" x14ac:dyDescent="0.25">
      <c r="A610" s="331">
        <v>43321</v>
      </c>
      <c r="B610" s="332">
        <v>180171952</v>
      </c>
      <c r="C610" s="333">
        <v>2</v>
      </c>
      <c r="D610" s="334">
        <v>106050</v>
      </c>
      <c r="E610" s="335"/>
      <c r="F610" s="333"/>
      <c r="G610" s="334"/>
      <c r="H610" s="335"/>
      <c r="I610" s="336">
        <v>2380701</v>
      </c>
      <c r="J610" s="361" t="s">
        <v>17</v>
      </c>
      <c r="K610" s="326"/>
      <c r="L610" s="326"/>
      <c r="M610" s="326"/>
      <c r="N610" s="326"/>
      <c r="O610" s="364"/>
      <c r="P610" s="364"/>
    </row>
    <row r="611" spans="1:16" x14ac:dyDescent="0.25">
      <c r="A611" s="331">
        <v>43322</v>
      </c>
      <c r="B611" s="332">
        <v>180171009</v>
      </c>
      <c r="C611" s="333">
        <v>19</v>
      </c>
      <c r="D611" s="334">
        <v>1932963</v>
      </c>
      <c r="E611" s="335"/>
      <c r="F611" s="333"/>
      <c r="G611" s="334"/>
      <c r="H611" s="335"/>
      <c r="I611" s="336"/>
      <c r="J611" s="361"/>
      <c r="K611" s="326"/>
      <c r="L611" s="363"/>
      <c r="M611" s="326"/>
      <c r="N611" s="326"/>
      <c r="O611" s="364"/>
      <c r="P611" s="364"/>
    </row>
    <row r="612" spans="1:16" x14ac:dyDescent="0.25">
      <c r="A612" s="331">
        <v>43322</v>
      </c>
      <c r="B612" s="332">
        <v>180171012</v>
      </c>
      <c r="C612" s="333">
        <v>1</v>
      </c>
      <c r="D612" s="334">
        <v>47163</v>
      </c>
      <c r="E612" s="335"/>
      <c r="F612" s="333"/>
      <c r="G612" s="334"/>
      <c r="H612" s="335"/>
      <c r="I612" s="336"/>
      <c r="J612" s="361"/>
      <c r="K612" s="326"/>
      <c r="L612" s="326"/>
      <c r="M612" s="326"/>
      <c r="N612" s="326"/>
      <c r="O612" s="364"/>
      <c r="P612" s="364"/>
    </row>
    <row r="613" spans="1:16" x14ac:dyDescent="0.25">
      <c r="A613" s="331">
        <v>43322</v>
      </c>
      <c r="B613" s="332">
        <v>180172049</v>
      </c>
      <c r="C613" s="333">
        <v>3</v>
      </c>
      <c r="D613" s="334">
        <v>296450</v>
      </c>
      <c r="E613" s="335"/>
      <c r="F613" s="333"/>
      <c r="G613" s="334"/>
      <c r="H613" s="335"/>
      <c r="I613" s="336">
        <v>2276576</v>
      </c>
      <c r="J613" s="361" t="s">
        <v>17</v>
      </c>
      <c r="K613" s="326"/>
      <c r="L613" s="326"/>
      <c r="M613" s="326"/>
      <c r="N613" s="326"/>
      <c r="O613" s="364"/>
      <c r="P613" s="364"/>
    </row>
    <row r="614" spans="1:16" x14ac:dyDescent="0.25">
      <c r="A614" s="331">
        <v>43323</v>
      </c>
      <c r="B614" s="332">
        <v>180172079</v>
      </c>
      <c r="C614" s="333">
        <v>1</v>
      </c>
      <c r="D614" s="334">
        <v>39375</v>
      </c>
      <c r="E614" s="335">
        <v>180044774</v>
      </c>
      <c r="F614" s="333">
        <v>2</v>
      </c>
      <c r="G614" s="334">
        <v>183925</v>
      </c>
      <c r="H614" s="335"/>
      <c r="I614" s="336"/>
      <c r="J614" s="361"/>
      <c r="K614" s="326"/>
      <c r="L614" s="365"/>
      <c r="M614" s="365"/>
      <c r="N614" s="326"/>
      <c r="O614" s="364"/>
      <c r="P614" s="364"/>
    </row>
    <row r="615" spans="1:16" x14ac:dyDescent="0.25">
      <c r="A615" s="331">
        <v>43323</v>
      </c>
      <c r="B615" s="332">
        <v>180172105</v>
      </c>
      <c r="C615" s="333">
        <v>11</v>
      </c>
      <c r="D615" s="334">
        <v>1193325</v>
      </c>
      <c r="E615" s="335"/>
      <c r="F615" s="333"/>
      <c r="G615" s="334"/>
      <c r="H615" s="335"/>
      <c r="I615" s="334"/>
      <c r="J615" s="361"/>
      <c r="K615" s="326"/>
      <c r="L615" s="364"/>
      <c r="M615" s="364"/>
      <c r="N615" s="326"/>
      <c r="O615" s="364"/>
      <c r="P615" s="364"/>
    </row>
    <row r="616" spans="1:16" x14ac:dyDescent="0.25">
      <c r="A616" s="331">
        <v>43323</v>
      </c>
      <c r="B616" s="332">
        <v>180172134</v>
      </c>
      <c r="C616" s="333">
        <v>1</v>
      </c>
      <c r="D616" s="334">
        <v>78488</v>
      </c>
      <c r="E616" s="335"/>
      <c r="F616" s="333"/>
      <c r="G616" s="334"/>
      <c r="H616" s="335"/>
      <c r="I616" s="336">
        <v>1127260</v>
      </c>
      <c r="J616" s="361" t="s">
        <v>17</v>
      </c>
      <c r="K616" s="326"/>
      <c r="L616" s="219"/>
      <c r="M616" s="364"/>
      <c r="N616" s="326"/>
      <c r="O616" s="364"/>
      <c r="P616" s="364"/>
    </row>
    <row r="617" spans="1:16" x14ac:dyDescent="0.25">
      <c r="A617" s="331">
        <v>43325</v>
      </c>
      <c r="B617" s="332">
        <v>180172295</v>
      </c>
      <c r="C617" s="333">
        <v>17</v>
      </c>
      <c r="D617" s="334">
        <v>2051000</v>
      </c>
      <c r="E617" s="335">
        <v>180044809</v>
      </c>
      <c r="F617" s="333">
        <v>2</v>
      </c>
      <c r="G617" s="334">
        <v>282713</v>
      </c>
      <c r="H617" s="335"/>
      <c r="I617" s="336"/>
      <c r="J617" s="361"/>
      <c r="K617" s="326"/>
      <c r="L617" s="364"/>
      <c r="M617" s="364"/>
      <c r="N617" s="326"/>
      <c r="O617" s="364"/>
      <c r="P617" s="364"/>
    </row>
    <row r="618" spans="1:16" x14ac:dyDescent="0.25">
      <c r="A618" s="331">
        <v>43325</v>
      </c>
      <c r="B618" s="332">
        <v>180172337</v>
      </c>
      <c r="C618" s="333">
        <v>7</v>
      </c>
      <c r="D618" s="334">
        <v>534975</v>
      </c>
      <c r="E618" s="335"/>
      <c r="F618" s="333"/>
      <c r="G618" s="334"/>
      <c r="H618" s="335"/>
      <c r="I618" s="336">
        <v>2303262</v>
      </c>
      <c r="J618" s="361" t="s">
        <v>17</v>
      </c>
      <c r="K618" s="326"/>
      <c r="L618" s="364"/>
      <c r="M618" s="364"/>
      <c r="N618" s="326"/>
      <c r="O618" s="364"/>
      <c r="P618" s="364"/>
    </row>
    <row r="619" spans="1:16" x14ac:dyDescent="0.25">
      <c r="A619" s="331">
        <v>43326</v>
      </c>
      <c r="B619" s="332">
        <v>180172403</v>
      </c>
      <c r="C619" s="333">
        <v>10</v>
      </c>
      <c r="D619" s="334">
        <v>1155875</v>
      </c>
      <c r="E619" s="335">
        <v>180044828</v>
      </c>
      <c r="F619" s="333">
        <v>2</v>
      </c>
      <c r="G619" s="334">
        <v>118038</v>
      </c>
      <c r="H619" s="335"/>
      <c r="I619" s="336">
        <v>1037837</v>
      </c>
      <c r="J619" s="361" t="s">
        <v>17</v>
      </c>
      <c r="K619" s="326"/>
      <c r="L619" s="364"/>
      <c r="M619" s="364"/>
      <c r="N619" s="326"/>
      <c r="O619" s="364"/>
      <c r="P619" s="364"/>
    </row>
    <row r="620" spans="1:16" x14ac:dyDescent="0.25">
      <c r="A620" s="331">
        <v>43327</v>
      </c>
      <c r="B620" s="332">
        <v>180172499</v>
      </c>
      <c r="C620" s="333">
        <v>10</v>
      </c>
      <c r="D620" s="334">
        <v>1113525</v>
      </c>
      <c r="E620" s="335">
        <v>180044844</v>
      </c>
      <c r="F620" s="333">
        <v>4</v>
      </c>
      <c r="G620" s="334">
        <v>445813</v>
      </c>
      <c r="H620" s="335"/>
      <c r="I620" s="336"/>
      <c r="J620" s="361"/>
      <c r="K620" s="326"/>
      <c r="L620" s="364"/>
      <c r="M620" s="364"/>
      <c r="N620" s="326"/>
      <c r="O620" s="364"/>
      <c r="P620" s="364"/>
    </row>
    <row r="621" spans="1:16" x14ac:dyDescent="0.25">
      <c r="A621" s="331">
        <v>43327</v>
      </c>
      <c r="B621" s="332">
        <v>180172538</v>
      </c>
      <c r="C621" s="333">
        <v>5</v>
      </c>
      <c r="D621" s="334">
        <v>565688</v>
      </c>
      <c r="E621" s="335"/>
      <c r="F621" s="333"/>
      <c r="G621" s="334"/>
      <c r="H621" s="335"/>
      <c r="I621" s="336">
        <v>1233400</v>
      </c>
      <c r="J621" s="361" t="s">
        <v>17</v>
      </c>
      <c r="K621" s="326"/>
      <c r="L621" s="364"/>
      <c r="M621" s="364"/>
      <c r="N621" s="326"/>
      <c r="O621" s="364"/>
      <c r="P621" s="364"/>
    </row>
    <row r="622" spans="1:16" x14ac:dyDescent="0.25">
      <c r="A622" s="331">
        <v>43328</v>
      </c>
      <c r="B622" s="332">
        <v>180172565</v>
      </c>
      <c r="C622" s="333">
        <v>5</v>
      </c>
      <c r="D622" s="334">
        <v>326550</v>
      </c>
      <c r="E622" s="335">
        <v>180044861</v>
      </c>
      <c r="F622" s="333">
        <v>3</v>
      </c>
      <c r="G622" s="334">
        <v>335825</v>
      </c>
      <c r="H622" s="335"/>
      <c r="I622" s="336"/>
      <c r="J622" s="361"/>
      <c r="K622" s="326"/>
      <c r="L622" s="364"/>
      <c r="M622" s="364"/>
      <c r="N622" s="326"/>
      <c r="O622" s="364"/>
      <c r="P622" s="364"/>
    </row>
    <row r="623" spans="1:16" x14ac:dyDescent="0.25">
      <c r="A623" s="331">
        <v>43328</v>
      </c>
      <c r="B623" s="332">
        <v>180172587</v>
      </c>
      <c r="C623" s="333">
        <v>4</v>
      </c>
      <c r="D623" s="334">
        <v>406525</v>
      </c>
      <c r="E623" s="335"/>
      <c r="F623" s="333"/>
      <c r="G623" s="334"/>
      <c r="H623" s="335"/>
      <c r="I623" s="336"/>
      <c r="J623" s="361"/>
      <c r="K623" s="326"/>
      <c r="L623" s="364"/>
      <c r="M623" s="364"/>
      <c r="N623" s="326"/>
      <c r="O623" s="364"/>
      <c r="P623" s="364"/>
    </row>
    <row r="624" spans="1:16" x14ac:dyDescent="0.25">
      <c r="A624" s="331">
        <v>39676</v>
      </c>
      <c r="B624" s="332">
        <v>180172626</v>
      </c>
      <c r="C624" s="333">
        <v>1</v>
      </c>
      <c r="D624" s="334">
        <v>77175</v>
      </c>
      <c r="E624" s="335"/>
      <c r="F624" s="333"/>
      <c r="G624" s="334"/>
      <c r="H624" s="335"/>
      <c r="I624" s="336"/>
      <c r="J624" s="361"/>
      <c r="K624" s="326"/>
      <c r="L624" s="364"/>
      <c r="M624" s="326"/>
      <c r="N624" s="326"/>
      <c r="O624" s="364"/>
      <c r="P624" s="364"/>
    </row>
    <row r="625" spans="1:16" x14ac:dyDescent="0.25">
      <c r="A625" s="331">
        <v>43328</v>
      </c>
      <c r="B625" s="332">
        <v>180172627</v>
      </c>
      <c r="C625" s="333">
        <v>3</v>
      </c>
      <c r="D625" s="334">
        <v>302925</v>
      </c>
      <c r="E625" s="335"/>
      <c r="F625" s="333"/>
      <c r="G625" s="334"/>
      <c r="H625" s="335"/>
      <c r="I625" s="336">
        <v>777350</v>
      </c>
      <c r="J625" s="361" t="s">
        <v>17</v>
      </c>
      <c r="K625" s="326"/>
      <c r="L625" s="363"/>
      <c r="M625" s="326"/>
      <c r="N625" s="326"/>
      <c r="O625" s="364"/>
      <c r="P625" s="364"/>
    </row>
    <row r="626" spans="1:16" x14ac:dyDescent="0.25">
      <c r="A626" s="331">
        <v>43330</v>
      </c>
      <c r="B626" s="332">
        <v>180172677</v>
      </c>
      <c r="C626" s="333">
        <v>1</v>
      </c>
      <c r="D626" s="334">
        <v>119000</v>
      </c>
      <c r="E626" s="335">
        <v>180044885</v>
      </c>
      <c r="F626" s="333">
        <v>6</v>
      </c>
      <c r="G626" s="334">
        <v>686175</v>
      </c>
      <c r="H626" s="335"/>
      <c r="I626" s="336"/>
      <c r="J626" s="361"/>
      <c r="K626" s="326"/>
      <c r="L626" s="326"/>
      <c r="M626" s="326"/>
      <c r="N626" s="326"/>
      <c r="O626" s="364"/>
      <c r="P626" s="364"/>
    </row>
    <row r="627" spans="1:16" x14ac:dyDescent="0.25">
      <c r="A627" s="331">
        <v>43330</v>
      </c>
      <c r="B627" s="332">
        <v>180172698</v>
      </c>
      <c r="C627" s="333">
        <v>12</v>
      </c>
      <c r="D627" s="334">
        <v>1184050</v>
      </c>
      <c r="E627" s="335"/>
      <c r="F627" s="333"/>
      <c r="G627" s="334"/>
      <c r="H627" s="335"/>
      <c r="I627" s="336"/>
      <c r="J627" s="361"/>
      <c r="K627" s="326"/>
      <c r="L627" s="326"/>
      <c r="M627" s="326"/>
      <c r="N627" s="326"/>
      <c r="O627" s="364"/>
      <c r="P627" s="364"/>
    </row>
    <row r="628" spans="1:16" x14ac:dyDescent="0.25">
      <c r="A628" s="331">
        <v>43330</v>
      </c>
      <c r="B628" s="332">
        <v>180172735</v>
      </c>
      <c r="C628" s="333">
        <v>4</v>
      </c>
      <c r="D628" s="334">
        <v>407838</v>
      </c>
      <c r="E628" s="335"/>
      <c r="F628" s="333"/>
      <c r="G628" s="334"/>
      <c r="H628" s="335"/>
      <c r="I628" s="336">
        <v>1024713</v>
      </c>
      <c r="J628" s="361" t="s">
        <v>17</v>
      </c>
      <c r="K628" s="326"/>
      <c r="L628" s="326"/>
      <c r="M628" s="326"/>
      <c r="N628" s="326"/>
      <c r="O628" s="364"/>
      <c r="P628" s="364"/>
    </row>
    <row r="629" spans="1:16" x14ac:dyDescent="0.25">
      <c r="A629" s="331">
        <v>43332</v>
      </c>
      <c r="B629" s="332">
        <v>180172838</v>
      </c>
      <c r="C629" s="333">
        <v>1</v>
      </c>
      <c r="D629" s="334">
        <v>148575</v>
      </c>
      <c r="E629" s="335">
        <v>180044915</v>
      </c>
      <c r="F629" s="333">
        <v>7</v>
      </c>
      <c r="G629" s="334">
        <v>683375</v>
      </c>
      <c r="H629" s="335"/>
      <c r="I629" s="336"/>
      <c r="J629" s="361"/>
      <c r="K629" s="326"/>
      <c r="L629" s="326"/>
      <c r="M629" s="326"/>
      <c r="N629" s="326"/>
      <c r="O629" s="364"/>
      <c r="P629" s="364"/>
    </row>
    <row r="630" spans="1:16" x14ac:dyDescent="0.25">
      <c r="A630" s="331">
        <v>43332</v>
      </c>
      <c r="B630" s="332">
        <v>180172860</v>
      </c>
      <c r="C630" s="333">
        <v>9</v>
      </c>
      <c r="D630" s="334">
        <v>799750</v>
      </c>
      <c r="E630" s="335"/>
      <c r="F630" s="333"/>
      <c r="G630" s="334"/>
      <c r="H630" s="335"/>
      <c r="I630" s="336"/>
      <c r="J630" s="361"/>
      <c r="K630" s="326"/>
      <c r="L630" s="326"/>
      <c r="M630" s="326"/>
      <c r="N630" s="326"/>
      <c r="O630" s="364"/>
      <c r="P630" s="364"/>
    </row>
    <row r="631" spans="1:16" x14ac:dyDescent="0.25">
      <c r="A631" s="331">
        <v>43332</v>
      </c>
      <c r="B631" s="332">
        <v>180172896</v>
      </c>
      <c r="C631" s="333">
        <v>5</v>
      </c>
      <c r="D631" s="334">
        <v>467425</v>
      </c>
      <c r="E631" s="335"/>
      <c r="F631" s="333"/>
      <c r="G631" s="334"/>
      <c r="H631" s="335"/>
      <c r="I631" s="336">
        <v>732375</v>
      </c>
      <c r="J631" s="361" t="s">
        <v>17</v>
      </c>
      <c r="K631" s="326"/>
      <c r="L631" s="326"/>
      <c r="M631" s="326"/>
      <c r="N631" s="326"/>
      <c r="O631" s="364"/>
      <c r="P631" s="364"/>
    </row>
    <row r="632" spans="1:16" x14ac:dyDescent="0.25">
      <c r="A632" s="331">
        <v>43333</v>
      </c>
      <c r="B632" s="332">
        <v>180172937</v>
      </c>
      <c r="C632" s="333">
        <v>3</v>
      </c>
      <c r="D632" s="334">
        <v>400925</v>
      </c>
      <c r="E632" s="335">
        <v>180044928</v>
      </c>
      <c r="F632" s="333">
        <v>7</v>
      </c>
      <c r="G632" s="334">
        <v>614950</v>
      </c>
      <c r="H632" s="335"/>
      <c r="I632" s="336"/>
      <c r="J632" s="361"/>
      <c r="K632" s="326"/>
      <c r="L632" s="326"/>
      <c r="M632" s="326"/>
      <c r="N632" s="326"/>
      <c r="O632" s="364"/>
      <c r="P632" s="364"/>
    </row>
    <row r="633" spans="1:16" x14ac:dyDescent="0.25">
      <c r="A633" s="331">
        <v>43333</v>
      </c>
      <c r="B633" s="332">
        <v>180172938</v>
      </c>
      <c r="C633" s="333">
        <v>1</v>
      </c>
      <c r="D633" s="334">
        <v>120575</v>
      </c>
      <c r="E633" s="335"/>
      <c r="F633" s="333"/>
      <c r="G633" s="334"/>
      <c r="H633" s="335"/>
      <c r="I633" s="336"/>
      <c r="J633" s="361"/>
      <c r="K633" s="326"/>
      <c r="L633" s="326"/>
      <c r="M633" s="326"/>
      <c r="N633" s="326"/>
      <c r="O633" s="364"/>
      <c r="P633" s="364"/>
    </row>
    <row r="634" spans="1:16" x14ac:dyDescent="0.25">
      <c r="A634" s="331">
        <v>43333</v>
      </c>
      <c r="B634" s="332">
        <v>180172978</v>
      </c>
      <c r="C634" s="333">
        <v>1</v>
      </c>
      <c r="D634" s="334">
        <v>98000</v>
      </c>
      <c r="E634" s="335"/>
      <c r="F634" s="333"/>
      <c r="G634" s="334"/>
      <c r="H634" s="335"/>
      <c r="I634" s="336"/>
      <c r="J634" s="361"/>
      <c r="K634" s="326"/>
      <c r="L634" s="326"/>
      <c r="M634" s="326"/>
      <c r="N634" s="326"/>
      <c r="O634" s="364"/>
      <c r="P634" s="364"/>
    </row>
    <row r="635" spans="1:16" x14ac:dyDescent="0.25">
      <c r="A635" s="331">
        <v>43335</v>
      </c>
      <c r="B635" s="332">
        <v>180173040</v>
      </c>
      <c r="C635" s="333">
        <v>9</v>
      </c>
      <c r="D635" s="334">
        <v>1002925</v>
      </c>
      <c r="E635" s="335">
        <v>180044944</v>
      </c>
      <c r="F635" s="333">
        <v>7</v>
      </c>
      <c r="G635" s="334">
        <v>687575</v>
      </c>
      <c r="H635" s="335"/>
      <c r="I635" s="336"/>
      <c r="J635" s="361"/>
      <c r="K635" s="326"/>
      <c r="L635" s="326"/>
      <c r="M635" s="326"/>
      <c r="N635" s="326"/>
      <c r="O635" s="364"/>
      <c r="P635" s="364"/>
    </row>
    <row r="636" spans="1:16" x14ac:dyDescent="0.25">
      <c r="A636" s="331">
        <v>43335</v>
      </c>
      <c r="B636" s="332">
        <v>180173046</v>
      </c>
      <c r="C636" s="333">
        <v>3</v>
      </c>
      <c r="D636" s="334">
        <v>222338</v>
      </c>
      <c r="E636" s="335"/>
      <c r="F636" s="333"/>
      <c r="G636" s="334"/>
      <c r="H636" s="335"/>
      <c r="I636" s="336"/>
      <c r="J636" s="361"/>
      <c r="K636" s="326"/>
      <c r="L636" s="326"/>
      <c r="M636" s="326"/>
      <c r="N636" s="326"/>
      <c r="O636" s="364"/>
      <c r="P636" s="364"/>
    </row>
    <row r="637" spans="1:16" x14ac:dyDescent="0.25">
      <c r="A637" s="331">
        <v>43335</v>
      </c>
      <c r="B637" s="332">
        <v>180173075</v>
      </c>
      <c r="C637" s="333">
        <v>3</v>
      </c>
      <c r="D637" s="334">
        <v>268188</v>
      </c>
      <c r="E637" s="335"/>
      <c r="F637" s="333"/>
      <c r="G637" s="334"/>
      <c r="H637" s="335"/>
      <c r="I637" s="336"/>
      <c r="J637" s="361"/>
      <c r="K637" s="326"/>
      <c r="L637" s="326"/>
      <c r="M637" s="326"/>
      <c r="N637" s="326"/>
      <c r="O637" s="364"/>
      <c r="P637" s="364"/>
    </row>
    <row r="638" spans="1:16" x14ac:dyDescent="0.25">
      <c r="A638" s="331">
        <v>43335</v>
      </c>
      <c r="B638" s="332">
        <v>180173080</v>
      </c>
      <c r="C638" s="333">
        <v>1</v>
      </c>
      <c r="D638" s="334">
        <v>121450</v>
      </c>
      <c r="E638" s="335"/>
      <c r="F638" s="333"/>
      <c r="G638" s="334"/>
      <c r="H638" s="335"/>
      <c r="I638" s="336">
        <v>931876</v>
      </c>
      <c r="J638" s="361" t="s">
        <v>17</v>
      </c>
      <c r="K638" s="326"/>
      <c r="L638" s="326"/>
      <c r="M638" s="326"/>
      <c r="N638" s="326"/>
      <c r="O638" s="364"/>
      <c r="P638" s="364"/>
    </row>
    <row r="639" spans="1:16" x14ac:dyDescent="0.25">
      <c r="A639" s="331">
        <v>43336</v>
      </c>
      <c r="B639" s="332">
        <v>180173095</v>
      </c>
      <c r="C639" s="333">
        <v>1</v>
      </c>
      <c r="D639" s="334">
        <v>93100</v>
      </c>
      <c r="E639" s="335">
        <v>180044959</v>
      </c>
      <c r="F639" s="333">
        <v>5</v>
      </c>
      <c r="G639" s="334">
        <v>498575</v>
      </c>
      <c r="H639" s="335"/>
      <c r="I639" s="336"/>
      <c r="J639" s="361"/>
      <c r="K639" s="326"/>
      <c r="L639" s="326"/>
      <c r="M639" s="326"/>
      <c r="N639" s="326"/>
      <c r="O639" s="364"/>
      <c r="P639" s="364"/>
    </row>
    <row r="640" spans="1:16" x14ac:dyDescent="0.25">
      <c r="A640" s="331">
        <v>43336</v>
      </c>
      <c r="B640" s="332">
        <v>180173117</v>
      </c>
      <c r="C640" s="333">
        <v>4</v>
      </c>
      <c r="D640" s="334">
        <v>338975</v>
      </c>
      <c r="E640" s="335"/>
      <c r="F640" s="333"/>
      <c r="G640" s="334"/>
      <c r="H640" s="335"/>
      <c r="I640" s="336"/>
      <c r="J640" s="361"/>
      <c r="K640" s="326"/>
      <c r="L640" s="326"/>
      <c r="M640" s="326"/>
      <c r="N640" s="326"/>
      <c r="O640" s="364"/>
      <c r="P640" s="364"/>
    </row>
    <row r="641" spans="1:16" x14ac:dyDescent="0.25">
      <c r="A641" s="331">
        <v>43336</v>
      </c>
      <c r="B641" s="332">
        <v>180173144</v>
      </c>
      <c r="C641" s="333">
        <v>7</v>
      </c>
      <c r="D641" s="334">
        <v>759238</v>
      </c>
      <c r="E641" s="335"/>
      <c r="F641" s="333"/>
      <c r="G641" s="334"/>
      <c r="H641" s="335"/>
      <c r="I641" s="336">
        <v>692738</v>
      </c>
      <c r="J641" s="361" t="s">
        <v>17</v>
      </c>
      <c r="K641" s="326"/>
      <c r="L641" s="326"/>
      <c r="M641" s="326"/>
      <c r="N641" s="326"/>
      <c r="O641" s="364"/>
      <c r="P641" s="364"/>
    </row>
    <row r="642" spans="1:16" x14ac:dyDescent="0.25">
      <c r="A642" s="331">
        <v>43337</v>
      </c>
      <c r="B642" s="332">
        <v>180173211</v>
      </c>
      <c r="C642" s="333">
        <v>7</v>
      </c>
      <c r="D642" s="334">
        <v>708313</v>
      </c>
      <c r="E642" s="335">
        <v>180044976</v>
      </c>
      <c r="F642" s="333">
        <v>7</v>
      </c>
      <c r="G642" s="334">
        <v>776125</v>
      </c>
      <c r="H642" s="335"/>
      <c r="I642" s="336"/>
      <c r="J642" s="361"/>
      <c r="K642" s="326"/>
      <c r="L642" s="326"/>
      <c r="M642" s="326"/>
      <c r="N642" s="326"/>
      <c r="O642" s="364"/>
      <c r="P642" s="364"/>
    </row>
    <row r="643" spans="1:16" x14ac:dyDescent="0.25">
      <c r="A643" s="331">
        <v>43339</v>
      </c>
      <c r="B643" s="332">
        <v>180173325</v>
      </c>
      <c r="C643" s="333">
        <v>8</v>
      </c>
      <c r="D643" s="334">
        <v>625538</v>
      </c>
      <c r="E643" s="335">
        <v>180045002</v>
      </c>
      <c r="F643" s="333">
        <v>7</v>
      </c>
      <c r="G643" s="334">
        <v>595875</v>
      </c>
      <c r="H643" s="335"/>
      <c r="I643" s="336"/>
      <c r="J643" s="361"/>
      <c r="K643" s="326"/>
      <c r="L643" s="326"/>
      <c r="M643" s="326"/>
      <c r="N643" s="326"/>
      <c r="O643" s="364"/>
      <c r="P643" s="364"/>
    </row>
    <row r="644" spans="1:16" x14ac:dyDescent="0.25">
      <c r="A644" s="331">
        <v>43339</v>
      </c>
      <c r="B644" s="332">
        <v>180173330</v>
      </c>
      <c r="C644" s="333">
        <v>1</v>
      </c>
      <c r="D644" s="334">
        <v>121450</v>
      </c>
      <c r="E644" s="335"/>
      <c r="F644" s="333"/>
      <c r="G644" s="334"/>
      <c r="H644" s="335"/>
      <c r="I644" s="336"/>
      <c r="J644" s="361"/>
      <c r="K644" s="326"/>
      <c r="L644" s="326"/>
      <c r="M644" s="326"/>
      <c r="N644" s="326"/>
      <c r="O644" s="364"/>
      <c r="P644" s="364"/>
    </row>
    <row r="645" spans="1:16" x14ac:dyDescent="0.25">
      <c r="A645" s="331">
        <v>43339</v>
      </c>
      <c r="B645" s="332">
        <v>180173364</v>
      </c>
      <c r="C645" s="333">
        <v>10</v>
      </c>
      <c r="D645" s="334">
        <v>1018588</v>
      </c>
      <c r="E645" s="335"/>
      <c r="F645" s="333"/>
      <c r="G645" s="334"/>
      <c r="H645" s="335"/>
      <c r="I645" s="336">
        <v>1101889</v>
      </c>
      <c r="J645" s="361" t="s">
        <v>17</v>
      </c>
      <c r="K645" s="326"/>
      <c r="L645" s="326"/>
      <c r="M645" s="326"/>
      <c r="N645" s="326"/>
      <c r="O645" s="364"/>
      <c r="P645" s="364"/>
    </row>
    <row r="646" spans="1:16" x14ac:dyDescent="0.25">
      <c r="A646" s="331">
        <v>43340</v>
      </c>
      <c r="B646" s="332">
        <v>180173411</v>
      </c>
      <c r="C646" s="333">
        <v>12</v>
      </c>
      <c r="D646" s="334">
        <v>1279513</v>
      </c>
      <c r="E646" s="335">
        <v>180045015</v>
      </c>
      <c r="F646" s="333">
        <v>1</v>
      </c>
      <c r="G646" s="334">
        <v>115063</v>
      </c>
      <c r="H646" s="335"/>
      <c r="I646" s="336"/>
      <c r="J646" s="361"/>
      <c r="K646" s="326"/>
      <c r="L646" s="326"/>
      <c r="M646" s="326"/>
      <c r="N646" s="326"/>
      <c r="O646" s="364"/>
      <c r="P646" s="364"/>
    </row>
    <row r="647" spans="1:16" x14ac:dyDescent="0.25">
      <c r="A647" s="331">
        <v>43340</v>
      </c>
      <c r="B647" s="332">
        <v>180172460</v>
      </c>
      <c r="C647" s="333">
        <v>4</v>
      </c>
      <c r="D647" s="334">
        <v>453513</v>
      </c>
      <c r="E647" s="335"/>
      <c r="F647" s="333"/>
      <c r="G647" s="334"/>
      <c r="H647" s="335"/>
      <c r="I647" s="336">
        <v>1617963</v>
      </c>
      <c r="J647" s="361" t="s">
        <v>17</v>
      </c>
      <c r="K647" s="326"/>
      <c r="L647" s="326"/>
      <c r="M647" s="326"/>
      <c r="N647" s="326"/>
      <c r="O647" s="364"/>
      <c r="P647" s="364"/>
    </row>
    <row r="648" spans="1:16" x14ac:dyDescent="0.25">
      <c r="A648" s="331">
        <v>43341</v>
      </c>
      <c r="B648" s="332">
        <v>180173518</v>
      </c>
      <c r="C648" s="333">
        <v>6</v>
      </c>
      <c r="D648" s="334">
        <v>598413</v>
      </c>
      <c r="E648" s="335">
        <v>180045029</v>
      </c>
      <c r="F648" s="333">
        <v>5</v>
      </c>
      <c r="G648" s="334">
        <v>437850</v>
      </c>
      <c r="H648" s="335"/>
      <c r="I648" s="336"/>
      <c r="J648" s="361"/>
      <c r="K648" s="326"/>
      <c r="L648" s="326"/>
      <c r="M648" s="326"/>
      <c r="N648" s="326"/>
      <c r="O648" s="364"/>
      <c r="P648" s="364"/>
    </row>
    <row r="649" spans="1:16" x14ac:dyDescent="0.25">
      <c r="A649" s="331">
        <v>43341</v>
      </c>
      <c r="B649" s="332">
        <v>180173520</v>
      </c>
      <c r="C649" s="333">
        <v>1</v>
      </c>
      <c r="D649" s="334">
        <v>121450</v>
      </c>
      <c r="E649" s="335"/>
      <c r="F649" s="333"/>
      <c r="G649" s="334"/>
      <c r="H649" s="335"/>
      <c r="I649" s="336"/>
      <c r="J649" s="361"/>
      <c r="K649" s="326"/>
      <c r="L649" s="326"/>
      <c r="M649" s="326"/>
      <c r="N649" s="326"/>
      <c r="O649" s="364"/>
      <c r="P649" s="364"/>
    </row>
    <row r="650" spans="1:16" x14ac:dyDescent="0.25">
      <c r="A650" s="331">
        <v>43341</v>
      </c>
      <c r="B650" s="332">
        <v>180173547</v>
      </c>
      <c r="C650" s="333">
        <v>5</v>
      </c>
      <c r="D650" s="334">
        <v>536900</v>
      </c>
      <c r="E650" s="335"/>
      <c r="F650" s="333"/>
      <c r="G650" s="334"/>
      <c r="H650" s="335"/>
      <c r="I650" s="336">
        <v>818913</v>
      </c>
      <c r="J650" s="361" t="s">
        <v>17</v>
      </c>
      <c r="K650" s="326"/>
      <c r="L650" s="326"/>
      <c r="M650" s="326"/>
      <c r="N650" s="326"/>
      <c r="O650" s="364"/>
      <c r="P650" s="364"/>
    </row>
    <row r="651" spans="1:16" x14ac:dyDescent="0.25">
      <c r="A651" s="331">
        <v>43342</v>
      </c>
      <c r="B651" s="332">
        <v>180173598</v>
      </c>
      <c r="C651" s="333">
        <v>3</v>
      </c>
      <c r="D651" s="334">
        <v>334688</v>
      </c>
      <c r="E651" s="335"/>
      <c r="F651" s="333"/>
      <c r="G651" s="334"/>
      <c r="H651" s="335"/>
      <c r="I651" s="336"/>
      <c r="J651" s="361"/>
      <c r="K651" s="326"/>
      <c r="L651" s="326"/>
      <c r="M651" s="326"/>
      <c r="N651" s="326"/>
      <c r="O651" s="364"/>
      <c r="P651" s="364"/>
    </row>
    <row r="652" spans="1:16" x14ac:dyDescent="0.25">
      <c r="A652" s="331">
        <v>43342</v>
      </c>
      <c r="B652" s="332">
        <v>180173634</v>
      </c>
      <c r="C652" s="333">
        <v>4</v>
      </c>
      <c r="D652" s="334">
        <v>403200</v>
      </c>
      <c r="E652" s="335"/>
      <c r="F652" s="333"/>
      <c r="G652" s="334"/>
      <c r="H652" s="335"/>
      <c r="I652" s="336"/>
      <c r="J652" s="361"/>
      <c r="K652" s="326"/>
      <c r="L652" s="326"/>
      <c r="M652" s="326"/>
      <c r="N652" s="326"/>
      <c r="O652" s="364"/>
      <c r="P652" s="364"/>
    </row>
    <row r="653" spans="1:16" x14ac:dyDescent="0.25">
      <c r="A653" s="331">
        <v>43342</v>
      </c>
      <c r="B653" s="332">
        <v>180173637</v>
      </c>
      <c r="C653" s="333">
        <v>1</v>
      </c>
      <c r="D653" s="334">
        <v>99050</v>
      </c>
      <c r="E653" s="335"/>
      <c r="F653" s="333"/>
      <c r="G653" s="334"/>
      <c r="H653" s="335"/>
      <c r="I653" s="336">
        <v>836938</v>
      </c>
      <c r="J653" s="361" t="s">
        <v>17</v>
      </c>
      <c r="K653" s="326"/>
      <c r="L653" s="326"/>
      <c r="M653" s="326"/>
      <c r="N653" s="326"/>
      <c r="O653" s="364"/>
      <c r="P653" s="364"/>
    </row>
    <row r="654" spans="1:16" x14ac:dyDescent="0.25">
      <c r="A654" s="331">
        <v>43343</v>
      </c>
      <c r="B654" s="332">
        <v>180173673</v>
      </c>
      <c r="C654" s="333">
        <v>5</v>
      </c>
      <c r="D654" s="334">
        <v>520450</v>
      </c>
      <c r="E654" s="335"/>
      <c r="F654" s="333"/>
      <c r="G654" s="334"/>
      <c r="H654" s="335"/>
      <c r="I654" s="336"/>
      <c r="J654" s="361"/>
      <c r="K654" s="326"/>
      <c r="L654" s="326"/>
      <c r="M654" s="326"/>
      <c r="N654" s="326"/>
      <c r="O654" s="364"/>
      <c r="P654" s="364"/>
    </row>
    <row r="655" spans="1:16" x14ac:dyDescent="0.25">
      <c r="A655" s="331">
        <v>43343</v>
      </c>
      <c r="B655" s="332">
        <v>180173703</v>
      </c>
      <c r="C655" s="333">
        <v>4</v>
      </c>
      <c r="D655" s="334">
        <v>487288</v>
      </c>
      <c r="E655" s="335"/>
      <c r="F655" s="333"/>
      <c r="G655" s="334"/>
      <c r="H655" s="335"/>
      <c r="I655" s="336">
        <v>1007738</v>
      </c>
      <c r="J655" s="361" t="s">
        <v>17</v>
      </c>
      <c r="K655" s="326"/>
      <c r="L655" s="326"/>
      <c r="M655" s="326"/>
      <c r="N655" s="326"/>
      <c r="O655" s="364"/>
      <c r="P655" s="364"/>
    </row>
    <row r="656" spans="1:16" x14ac:dyDescent="0.25">
      <c r="A656" s="331">
        <v>43344</v>
      </c>
      <c r="B656" s="332">
        <v>180173764</v>
      </c>
      <c r="C656" s="333">
        <v>17</v>
      </c>
      <c r="D656" s="334">
        <v>1999375</v>
      </c>
      <c r="E656" s="335">
        <v>180045068</v>
      </c>
      <c r="F656" s="333">
        <v>3</v>
      </c>
      <c r="G656" s="334">
        <v>207725</v>
      </c>
      <c r="H656" s="335"/>
      <c r="I656" s="336"/>
      <c r="J656" s="361"/>
      <c r="K656" s="326"/>
      <c r="L656" s="326"/>
      <c r="M656" s="326"/>
      <c r="N656" s="326"/>
      <c r="O656" s="364"/>
      <c r="P656" s="364"/>
    </row>
    <row r="657" spans="1:16" x14ac:dyDescent="0.25">
      <c r="A657" s="331">
        <v>43344</v>
      </c>
      <c r="B657" s="332">
        <v>180173789</v>
      </c>
      <c r="C657" s="333">
        <v>3</v>
      </c>
      <c r="D657" s="334">
        <v>279213</v>
      </c>
      <c r="E657" s="335"/>
      <c r="F657" s="333"/>
      <c r="G657" s="334"/>
      <c r="H657" s="335"/>
      <c r="I657" s="336"/>
      <c r="J657" s="361"/>
      <c r="K657" s="326"/>
      <c r="L657" s="326"/>
      <c r="M657" s="326"/>
      <c r="N657" s="326"/>
      <c r="O657" s="364"/>
      <c r="P657" s="364"/>
    </row>
    <row r="658" spans="1:16" x14ac:dyDescent="0.25">
      <c r="A658" s="331">
        <v>43344</v>
      </c>
      <c r="B658" s="332">
        <v>180173790</v>
      </c>
      <c r="C658" s="333">
        <v>2</v>
      </c>
      <c r="D658" s="334">
        <v>216388</v>
      </c>
      <c r="E658" s="335"/>
      <c r="F658" s="333"/>
      <c r="G658" s="334"/>
      <c r="H658" s="335"/>
      <c r="I658" s="336">
        <v>2287251</v>
      </c>
      <c r="J658" s="361" t="s">
        <v>17</v>
      </c>
      <c r="K658" s="326"/>
      <c r="L658" s="326"/>
      <c r="M658" s="326"/>
      <c r="N658" s="326"/>
      <c r="O658" s="364"/>
      <c r="P658" s="364"/>
    </row>
    <row r="659" spans="1:16" x14ac:dyDescent="0.25">
      <c r="A659" s="331">
        <v>43346</v>
      </c>
      <c r="B659" s="332">
        <v>180173901</v>
      </c>
      <c r="C659" s="333">
        <v>6</v>
      </c>
      <c r="D659" s="334">
        <v>667363</v>
      </c>
      <c r="E659" s="335">
        <v>180045100</v>
      </c>
      <c r="F659" s="333">
        <v>9</v>
      </c>
      <c r="G659" s="334">
        <v>980963</v>
      </c>
      <c r="H659" s="335"/>
      <c r="I659" s="336"/>
      <c r="J659" s="361"/>
      <c r="K659" s="326"/>
      <c r="L659" s="326"/>
      <c r="M659" s="326"/>
      <c r="N659" s="326"/>
      <c r="O659" s="364"/>
      <c r="P659" s="364"/>
    </row>
    <row r="660" spans="1:16" x14ac:dyDescent="0.25">
      <c r="A660" s="331">
        <v>43346</v>
      </c>
      <c r="B660" s="332">
        <v>180173944</v>
      </c>
      <c r="C660" s="333">
        <v>3</v>
      </c>
      <c r="D660" s="334">
        <v>245175</v>
      </c>
      <c r="E660" s="341">
        <v>180045103</v>
      </c>
      <c r="F660" s="339">
        <v>16</v>
      </c>
      <c r="G660" s="340">
        <v>1660488</v>
      </c>
      <c r="H660" s="341"/>
      <c r="I660" s="342"/>
      <c r="J660" s="362"/>
      <c r="K660" s="326"/>
      <c r="L660" s="326"/>
      <c r="M660" s="326"/>
      <c r="N660" s="326"/>
      <c r="O660" s="364"/>
      <c r="P660" s="364"/>
    </row>
    <row r="661" spans="1:16" x14ac:dyDescent="0.25">
      <c r="A661" s="331">
        <v>43347</v>
      </c>
      <c r="B661" s="332">
        <v>180173967</v>
      </c>
      <c r="C661" s="333">
        <v>2</v>
      </c>
      <c r="D661" s="334">
        <v>173688</v>
      </c>
      <c r="E661" s="335">
        <v>180045120</v>
      </c>
      <c r="F661" s="333">
        <v>5</v>
      </c>
      <c r="G661" s="334">
        <v>517300</v>
      </c>
      <c r="H661" s="335"/>
      <c r="I661" s="336"/>
      <c r="J661" s="361"/>
      <c r="K661" s="326"/>
      <c r="L661" s="326"/>
      <c r="M661" s="326"/>
      <c r="N661" s="326"/>
      <c r="O661" s="364"/>
      <c r="P661" s="364"/>
    </row>
    <row r="662" spans="1:16" x14ac:dyDescent="0.25">
      <c r="A662" s="331">
        <v>43347</v>
      </c>
      <c r="B662" s="332">
        <v>180173991</v>
      </c>
      <c r="C662" s="333">
        <v>4</v>
      </c>
      <c r="D662" s="334">
        <v>356475</v>
      </c>
      <c r="E662" s="335"/>
      <c r="F662" s="333"/>
      <c r="G662" s="334"/>
      <c r="H662" s="335"/>
      <c r="I662" s="336"/>
      <c r="J662" s="361"/>
      <c r="K662" s="326"/>
      <c r="L662" s="326"/>
      <c r="M662" s="326"/>
      <c r="N662" s="326"/>
      <c r="O662" s="364"/>
      <c r="P662" s="364"/>
    </row>
    <row r="663" spans="1:16" x14ac:dyDescent="0.25">
      <c r="A663" s="331">
        <v>43347</v>
      </c>
      <c r="B663" s="332">
        <v>180173403</v>
      </c>
      <c r="C663" s="333">
        <v>6</v>
      </c>
      <c r="D663" s="334">
        <v>625363</v>
      </c>
      <c r="E663" s="335"/>
      <c r="F663" s="333"/>
      <c r="G663" s="334"/>
      <c r="H663" s="335"/>
      <c r="I663" s="336">
        <v>569801</v>
      </c>
      <c r="J663" s="361" t="s">
        <v>17</v>
      </c>
      <c r="K663" s="326"/>
      <c r="L663" s="326"/>
      <c r="M663" s="326"/>
      <c r="N663" s="326"/>
      <c r="O663" s="364"/>
      <c r="P663" s="364"/>
    </row>
    <row r="664" spans="1:16" x14ac:dyDescent="0.25">
      <c r="A664" s="331">
        <v>43348</v>
      </c>
      <c r="B664" s="332">
        <v>180174097</v>
      </c>
      <c r="C664" s="333">
        <v>6</v>
      </c>
      <c r="D664" s="334">
        <v>554138</v>
      </c>
      <c r="E664" s="335">
        <v>180045136</v>
      </c>
      <c r="F664" s="333">
        <v>2</v>
      </c>
      <c r="G664" s="334">
        <v>209125</v>
      </c>
      <c r="H664" s="335"/>
      <c r="I664" s="336"/>
      <c r="J664" s="361"/>
      <c r="K664" s="326"/>
      <c r="L664" s="326"/>
      <c r="M664" s="326"/>
      <c r="N664" s="326"/>
      <c r="O664" s="364"/>
      <c r="P664" s="364"/>
    </row>
    <row r="665" spans="1:16" x14ac:dyDescent="0.25">
      <c r="A665" s="331">
        <v>43348</v>
      </c>
      <c r="B665" s="332">
        <v>180174099</v>
      </c>
      <c r="C665" s="333">
        <v>1</v>
      </c>
      <c r="D665" s="334">
        <v>120050</v>
      </c>
      <c r="E665" s="335"/>
      <c r="F665" s="333"/>
      <c r="G665" s="334"/>
      <c r="H665" s="335"/>
      <c r="I665" s="336"/>
      <c r="J665" s="361"/>
      <c r="K665" s="326"/>
      <c r="L665" s="326"/>
      <c r="M665" s="326"/>
      <c r="N665" s="326"/>
      <c r="O665" s="364"/>
      <c r="P665" s="364"/>
    </row>
    <row r="666" spans="1:16" x14ac:dyDescent="0.25">
      <c r="A666" s="331">
        <v>43348</v>
      </c>
      <c r="B666" s="332">
        <v>180174124</v>
      </c>
      <c r="C666" s="333">
        <v>4</v>
      </c>
      <c r="D666" s="334">
        <v>305725</v>
      </c>
      <c r="E666" s="335"/>
      <c r="F666" s="333"/>
      <c r="G666" s="334"/>
      <c r="H666" s="335"/>
      <c r="I666" s="336">
        <v>770788</v>
      </c>
      <c r="J666" s="361" t="s">
        <v>17</v>
      </c>
      <c r="K666" s="326"/>
      <c r="L666" s="326"/>
      <c r="M666" s="326"/>
      <c r="N666" s="326"/>
      <c r="O666" s="364"/>
      <c r="P666" s="364"/>
    </row>
    <row r="667" spans="1:16" x14ac:dyDescent="0.25">
      <c r="A667" s="331">
        <v>43349</v>
      </c>
      <c r="B667" s="332">
        <v>180174186</v>
      </c>
      <c r="C667" s="333">
        <v>10</v>
      </c>
      <c r="D667" s="334">
        <v>1139513</v>
      </c>
      <c r="E667" s="335">
        <v>180045154</v>
      </c>
      <c r="F667" s="333">
        <v>4</v>
      </c>
      <c r="G667" s="334">
        <v>419825</v>
      </c>
      <c r="H667" s="335"/>
      <c r="I667" s="336"/>
      <c r="J667" s="361"/>
      <c r="K667" s="326"/>
      <c r="L667" s="326"/>
      <c r="M667" s="326"/>
      <c r="N667" s="326"/>
      <c r="O667" s="364"/>
      <c r="P667" s="364"/>
    </row>
    <row r="668" spans="1:16" x14ac:dyDescent="0.25">
      <c r="A668" s="331">
        <v>43349</v>
      </c>
      <c r="B668" s="332">
        <v>180174226</v>
      </c>
      <c r="C668" s="333">
        <v>4</v>
      </c>
      <c r="D668" s="334">
        <v>479850</v>
      </c>
      <c r="E668" s="335"/>
      <c r="F668" s="333"/>
      <c r="G668" s="334"/>
      <c r="H668" s="335"/>
      <c r="I668" s="336">
        <v>1199538</v>
      </c>
      <c r="J668" s="361" t="s">
        <v>17</v>
      </c>
      <c r="K668" s="326"/>
      <c r="L668" s="326"/>
      <c r="M668" s="326"/>
      <c r="N668" s="326"/>
      <c r="O668" s="364"/>
      <c r="P668" s="364"/>
    </row>
    <row r="669" spans="1:16" x14ac:dyDescent="0.25">
      <c r="A669" s="331">
        <v>43350</v>
      </c>
      <c r="B669" s="332">
        <v>180174264</v>
      </c>
      <c r="C669" s="333">
        <v>7</v>
      </c>
      <c r="D669" s="334">
        <v>806225</v>
      </c>
      <c r="E669" s="335">
        <v>180045167</v>
      </c>
      <c r="F669" s="333">
        <v>5</v>
      </c>
      <c r="G669" s="334">
        <v>559475</v>
      </c>
      <c r="H669" s="335"/>
      <c r="I669" s="336"/>
      <c r="J669" s="361"/>
      <c r="K669" s="326"/>
      <c r="L669" s="326"/>
      <c r="M669" s="326"/>
      <c r="N669" s="326"/>
      <c r="O669" s="364"/>
      <c r="P669" s="364"/>
    </row>
    <row r="670" spans="1:16" x14ac:dyDescent="0.25">
      <c r="A670" s="331">
        <v>43350</v>
      </c>
      <c r="B670" s="332">
        <v>180174297</v>
      </c>
      <c r="C670" s="333">
        <v>4</v>
      </c>
      <c r="D670" s="334">
        <v>257338</v>
      </c>
      <c r="E670" s="335"/>
      <c r="F670" s="333"/>
      <c r="G670" s="334"/>
      <c r="H670" s="335"/>
      <c r="I670" s="336"/>
      <c r="J670" s="361"/>
      <c r="K670" s="326"/>
      <c r="L670" s="326"/>
      <c r="M670" s="326"/>
      <c r="N670" s="326"/>
      <c r="O670" s="364"/>
      <c r="P670" s="364"/>
    </row>
    <row r="671" spans="1:16" x14ac:dyDescent="0.25">
      <c r="A671" s="331">
        <v>43350</v>
      </c>
      <c r="B671" s="332">
        <v>180174301</v>
      </c>
      <c r="C671" s="333">
        <v>1</v>
      </c>
      <c r="D671" s="334">
        <v>111038</v>
      </c>
      <c r="E671" s="335"/>
      <c r="F671" s="333"/>
      <c r="G671" s="334"/>
      <c r="H671" s="335"/>
      <c r="I671" s="336">
        <v>615126</v>
      </c>
      <c r="J671" s="361" t="s">
        <v>17</v>
      </c>
      <c r="K671" s="326"/>
      <c r="L671" s="326"/>
      <c r="M671" s="326"/>
      <c r="N671" s="326"/>
      <c r="O671" s="364"/>
      <c r="P671" s="364"/>
    </row>
    <row r="672" spans="1:16" x14ac:dyDescent="0.25">
      <c r="A672" s="331">
        <v>43351</v>
      </c>
      <c r="B672" s="332">
        <v>180174361</v>
      </c>
      <c r="C672" s="333">
        <v>7</v>
      </c>
      <c r="D672" s="334">
        <v>707263</v>
      </c>
      <c r="E672" s="335"/>
      <c r="F672" s="333"/>
      <c r="G672" s="334"/>
      <c r="H672" s="335"/>
      <c r="I672" s="336">
        <v>707263</v>
      </c>
      <c r="J672" s="361" t="s">
        <v>17</v>
      </c>
      <c r="K672" s="326"/>
      <c r="L672" s="326"/>
      <c r="M672" s="326"/>
      <c r="N672" s="326"/>
      <c r="O672" s="364"/>
      <c r="P672" s="364"/>
    </row>
    <row r="673" spans="1:16" x14ac:dyDescent="0.25">
      <c r="A673" s="331">
        <v>43353</v>
      </c>
      <c r="B673" s="332">
        <v>180174501</v>
      </c>
      <c r="C673" s="333">
        <v>19</v>
      </c>
      <c r="D673" s="334">
        <v>1669063</v>
      </c>
      <c r="E673" s="335">
        <v>180045207</v>
      </c>
      <c r="F673" s="333">
        <v>7</v>
      </c>
      <c r="G673" s="334">
        <v>671825</v>
      </c>
      <c r="H673" s="335"/>
      <c r="I673" s="336"/>
      <c r="J673" s="361"/>
      <c r="K673" s="326"/>
      <c r="L673" s="326"/>
      <c r="M673" s="326"/>
      <c r="N673" s="326"/>
      <c r="O673" s="364"/>
      <c r="P673" s="364"/>
    </row>
    <row r="674" spans="1:16" x14ac:dyDescent="0.25">
      <c r="A674" s="331">
        <v>43353</v>
      </c>
      <c r="B674" s="332">
        <v>180174539</v>
      </c>
      <c r="C674" s="333">
        <v>2</v>
      </c>
      <c r="D674" s="334">
        <v>239138</v>
      </c>
      <c r="E674" s="335"/>
      <c r="F674" s="333"/>
      <c r="G674" s="334"/>
      <c r="H674" s="335"/>
      <c r="I674" s="336"/>
      <c r="J674" s="361"/>
      <c r="K674" s="326"/>
      <c r="L674" s="326"/>
      <c r="M674" s="326"/>
      <c r="N674" s="326"/>
      <c r="O674" s="364"/>
      <c r="P674" s="364"/>
    </row>
    <row r="675" spans="1:16" x14ac:dyDescent="0.25">
      <c r="A675" s="331">
        <v>43354</v>
      </c>
      <c r="B675" s="332">
        <v>180174610</v>
      </c>
      <c r="C675" s="333">
        <v>3</v>
      </c>
      <c r="D675" s="334">
        <v>282188</v>
      </c>
      <c r="E675" s="335">
        <v>180045226</v>
      </c>
      <c r="F675" s="333">
        <v>2</v>
      </c>
      <c r="G675" s="334">
        <v>166163</v>
      </c>
      <c r="H675" s="335"/>
      <c r="I675" s="336">
        <v>13388</v>
      </c>
      <c r="J675" s="361" t="s">
        <v>17</v>
      </c>
      <c r="K675" s="326"/>
      <c r="L675" s="326"/>
      <c r="M675" s="326"/>
      <c r="N675" s="326"/>
      <c r="O675" s="364"/>
      <c r="P675" s="364"/>
    </row>
    <row r="676" spans="1:16" x14ac:dyDescent="0.25">
      <c r="A676" s="331">
        <v>43355</v>
      </c>
      <c r="B676" s="332">
        <v>180174646</v>
      </c>
      <c r="C676" s="333">
        <v>1</v>
      </c>
      <c r="D676" s="334">
        <v>128625</v>
      </c>
      <c r="E676" s="335">
        <v>180045236</v>
      </c>
      <c r="F676" s="333">
        <v>5</v>
      </c>
      <c r="G676" s="334">
        <v>510563</v>
      </c>
      <c r="H676" s="335"/>
      <c r="I676" s="336"/>
      <c r="J676" s="361"/>
      <c r="K676" s="326"/>
      <c r="L676" s="363"/>
      <c r="M676" s="326"/>
      <c r="N676" s="326"/>
      <c r="O676" s="364"/>
      <c r="P676" s="364"/>
    </row>
    <row r="677" spans="1:16" x14ac:dyDescent="0.25">
      <c r="A677" s="331">
        <v>43355</v>
      </c>
      <c r="B677" s="332">
        <v>180174664</v>
      </c>
      <c r="C677" s="333">
        <v>11</v>
      </c>
      <c r="D677" s="334">
        <v>1065750</v>
      </c>
      <c r="E677" s="335"/>
      <c r="F677" s="333"/>
      <c r="G677" s="334"/>
      <c r="H677" s="335"/>
      <c r="I677" s="336"/>
      <c r="J677" s="361"/>
      <c r="K677" s="326"/>
      <c r="L677" s="363">
        <f>D673+D674+D675</f>
        <v>2190389</v>
      </c>
      <c r="M677" s="326"/>
      <c r="N677" s="326"/>
      <c r="O677" s="364"/>
      <c r="P677" s="364"/>
    </row>
    <row r="678" spans="1:16" x14ac:dyDescent="0.25">
      <c r="A678" s="331">
        <v>43355</v>
      </c>
      <c r="B678" s="332">
        <v>180174707</v>
      </c>
      <c r="C678" s="333">
        <v>4</v>
      </c>
      <c r="D678" s="334">
        <v>305988</v>
      </c>
      <c r="E678" s="335"/>
      <c r="F678" s="333"/>
      <c r="G678" s="334"/>
      <c r="H678" s="335"/>
      <c r="I678" s="336">
        <v>989800</v>
      </c>
      <c r="J678" s="361" t="s">
        <v>17</v>
      </c>
      <c r="K678" s="326"/>
      <c r="L678" s="363">
        <f>SUM(G673:G675)</f>
        <v>837988</v>
      </c>
      <c r="M678" s="326">
        <v>1339013</v>
      </c>
      <c r="N678" s="326"/>
      <c r="O678" s="364"/>
      <c r="P678" s="364"/>
    </row>
    <row r="679" spans="1:16" x14ac:dyDescent="0.25">
      <c r="A679" s="331">
        <v>43356</v>
      </c>
      <c r="B679" s="332">
        <v>180174756</v>
      </c>
      <c r="C679" s="333">
        <v>10</v>
      </c>
      <c r="D679" s="334">
        <v>946400</v>
      </c>
      <c r="E679" s="335">
        <v>180045254</v>
      </c>
      <c r="F679" s="333">
        <v>2</v>
      </c>
      <c r="G679" s="334">
        <v>228550</v>
      </c>
      <c r="H679" s="335"/>
      <c r="I679" s="336"/>
      <c r="J679" s="361"/>
      <c r="K679" s="326"/>
      <c r="L679" s="363">
        <f>L677-L678-M678</f>
        <v>13388</v>
      </c>
      <c r="M679" s="326"/>
      <c r="N679" s="326"/>
      <c r="O679" s="364"/>
      <c r="P679" s="364"/>
    </row>
    <row r="680" spans="1:16" x14ac:dyDescent="0.25">
      <c r="A680" s="331">
        <v>43356</v>
      </c>
      <c r="B680" s="332">
        <v>180174762</v>
      </c>
      <c r="C680" s="333">
        <v>1</v>
      </c>
      <c r="D680" s="334">
        <v>101588</v>
      </c>
      <c r="E680" s="335"/>
      <c r="F680" s="333"/>
      <c r="G680" s="334"/>
      <c r="H680" s="335"/>
      <c r="I680" s="336"/>
      <c r="J680" s="361"/>
      <c r="K680" s="326"/>
      <c r="L680" s="363"/>
      <c r="M680" s="326"/>
      <c r="N680" s="326"/>
      <c r="O680" s="364"/>
      <c r="P680" s="364"/>
    </row>
    <row r="681" spans="1:16" x14ac:dyDescent="0.25">
      <c r="A681" s="331">
        <v>43356</v>
      </c>
      <c r="B681" s="332">
        <v>180174784</v>
      </c>
      <c r="C681" s="333">
        <v>7</v>
      </c>
      <c r="D681" s="334">
        <v>656163</v>
      </c>
      <c r="E681" s="335"/>
      <c r="F681" s="333"/>
      <c r="G681" s="334"/>
      <c r="H681" s="335"/>
      <c r="I681" s="336">
        <v>1475601</v>
      </c>
      <c r="J681" s="361" t="s">
        <v>17</v>
      </c>
      <c r="K681" s="326"/>
      <c r="L681" s="363"/>
      <c r="M681" s="326"/>
      <c r="N681" s="326"/>
      <c r="O681" s="364"/>
      <c r="P681" s="364"/>
    </row>
    <row r="682" spans="1:16" x14ac:dyDescent="0.25">
      <c r="A682" s="331">
        <v>43357</v>
      </c>
      <c r="B682" s="332">
        <v>180174828</v>
      </c>
      <c r="C682" s="333">
        <v>11</v>
      </c>
      <c r="D682" s="334">
        <v>1317663</v>
      </c>
      <c r="E682" s="335">
        <v>180045266</v>
      </c>
      <c r="F682" s="333">
        <v>3</v>
      </c>
      <c r="G682" s="334">
        <v>300125</v>
      </c>
      <c r="H682" s="335"/>
      <c r="I682" s="336"/>
      <c r="J682" s="361"/>
      <c r="K682" s="326"/>
      <c r="L682" s="326"/>
      <c r="M682" s="326"/>
      <c r="N682" s="326"/>
      <c r="O682" s="364"/>
      <c r="P682" s="364"/>
    </row>
    <row r="683" spans="1:16" x14ac:dyDescent="0.25">
      <c r="A683" s="331">
        <v>43357</v>
      </c>
      <c r="B683" s="332">
        <v>180174876</v>
      </c>
      <c r="C683" s="333">
        <v>6</v>
      </c>
      <c r="D683" s="334">
        <v>600513</v>
      </c>
      <c r="E683" s="335"/>
      <c r="F683" s="333"/>
      <c r="G683" s="334"/>
      <c r="H683" s="335"/>
      <c r="I683" s="336">
        <v>1618051</v>
      </c>
      <c r="J683" s="361" t="s">
        <v>17</v>
      </c>
      <c r="K683" s="326"/>
      <c r="L683" s="363"/>
      <c r="M683" s="326"/>
      <c r="N683" s="326"/>
      <c r="O683" s="364"/>
      <c r="P683" s="364"/>
    </row>
    <row r="684" spans="1:16" x14ac:dyDescent="0.25">
      <c r="A684" s="331">
        <v>43358</v>
      </c>
      <c r="B684" s="332">
        <v>180174934</v>
      </c>
      <c r="C684" s="333">
        <v>14</v>
      </c>
      <c r="D684" s="334">
        <v>1433600</v>
      </c>
      <c r="E684" s="335">
        <v>180045289</v>
      </c>
      <c r="F684" s="333">
        <v>3</v>
      </c>
      <c r="G684" s="334">
        <v>286300</v>
      </c>
      <c r="H684" s="335"/>
      <c r="I684" s="336"/>
      <c r="J684" s="361"/>
      <c r="K684" s="326"/>
      <c r="L684" s="363"/>
      <c r="M684" s="326"/>
      <c r="N684" s="326"/>
      <c r="O684" s="364"/>
      <c r="P684" s="364"/>
    </row>
    <row r="685" spans="1:16" x14ac:dyDescent="0.25">
      <c r="A685" s="331">
        <v>43358</v>
      </c>
      <c r="B685" s="332">
        <v>180174964</v>
      </c>
      <c r="C685" s="333">
        <v>2</v>
      </c>
      <c r="D685" s="334">
        <v>201688</v>
      </c>
      <c r="E685" s="335"/>
      <c r="F685" s="333"/>
      <c r="G685" s="334"/>
      <c r="H685" s="335"/>
      <c r="I685" s="336"/>
      <c r="J685" s="361"/>
      <c r="K685" s="326"/>
      <c r="L685" s="363"/>
      <c r="M685" s="326"/>
      <c r="N685" s="326"/>
      <c r="O685" s="364"/>
      <c r="P685" s="364"/>
    </row>
    <row r="686" spans="1:16" x14ac:dyDescent="0.25">
      <c r="A686" s="331">
        <v>43358</v>
      </c>
      <c r="B686" s="332">
        <v>180174976</v>
      </c>
      <c r="C686" s="333">
        <v>1</v>
      </c>
      <c r="D686" s="334">
        <v>46463</v>
      </c>
      <c r="E686" s="335"/>
      <c r="F686" s="333"/>
      <c r="G686" s="334"/>
      <c r="H686" s="335"/>
      <c r="I686" s="336">
        <v>1395451</v>
      </c>
      <c r="J686" s="361" t="s">
        <v>17</v>
      </c>
      <c r="K686" s="326"/>
      <c r="L686" s="326"/>
      <c r="M686" s="326"/>
      <c r="N686" s="326"/>
      <c r="O686" s="364"/>
      <c r="P686" s="364"/>
    </row>
    <row r="687" spans="1:16" x14ac:dyDescent="0.25">
      <c r="A687" s="331">
        <v>43360</v>
      </c>
      <c r="B687" s="332">
        <v>180175057</v>
      </c>
      <c r="C687" s="333">
        <v>1</v>
      </c>
      <c r="D687" s="334">
        <v>94063</v>
      </c>
      <c r="E687" s="335"/>
      <c r="F687" s="333"/>
      <c r="G687" s="334"/>
      <c r="H687" s="335"/>
      <c r="I687" s="336"/>
      <c r="J687" s="361"/>
      <c r="K687" s="326"/>
      <c r="L687" s="326"/>
      <c r="M687" s="326"/>
      <c r="N687" s="326"/>
      <c r="O687" s="364"/>
      <c r="P687" s="364"/>
    </row>
    <row r="688" spans="1:16" x14ac:dyDescent="0.25">
      <c r="A688" s="331">
        <v>43360</v>
      </c>
      <c r="B688" s="332">
        <v>180175089</v>
      </c>
      <c r="C688" s="333">
        <v>11</v>
      </c>
      <c r="D688" s="334">
        <v>1105388</v>
      </c>
      <c r="E688" s="335"/>
      <c r="F688" s="333"/>
      <c r="G688" s="334"/>
      <c r="H688" s="335"/>
      <c r="I688" s="336"/>
      <c r="J688" s="361"/>
      <c r="K688" s="326"/>
      <c r="L688" s="326"/>
      <c r="M688" s="326"/>
      <c r="N688" s="326"/>
      <c r="O688" s="364"/>
      <c r="P688" s="364"/>
    </row>
    <row r="689" spans="1:16" x14ac:dyDescent="0.25">
      <c r="A689" s="331">
        <v>43360</v>
      </c>
      <c r="B689" s="332">
        <v>180175090</v>
      </c>
      <c r="C689" s="333">
        <v>1</v>
      </c>
      <c r="D689" s="334">
        <v>92313</v>
      </c>
      <c r="E689" s="335"/>
      <c r="F689" s="333"/>
      <c r="G689" s="334"/>
      <c r="H689" s="335"/>
      <c r="I689" s="336"/>
      <c r="J689" s="361"/>
      <c r="K689" s="326"/>
      <c r="L689" s="326"/>
      <c r="M689" s="326"/>
      <c r="N689" s="326"/>
      <c r="O689" s="364"/>
      <c r="P689" s="364"/>
    </row>
    <row r="690" spans="1:16" x14ac:dyDescent="0.25">
      <c r="A690" s="331">
        <v>43360</v>
      </c>
      <c r="B690" s="332">
        <v>180175122</v>
      </c>
      <c r="C690" s="333">
        <v>8</v>
      </c>
      <c r="D690" s="334">
        <v>814363</v>
      </c>
      <c r="E690" s="335"/>
      <c r="F690" s="333"/>
      <c r="G690" s="334"/>
      <c r="H690" s="335"/>
      <c r="I690" s="336">
        <v>1784652</v>
      </c>
      <c r="J690" s="361" t="s">
        <v>17</v>
      </c>
      <c r="K690" s="326"/>
      <c r="L690" s="326"/>
      <c r="M690" s="326"/>
      <c r="N690" s="326"/>
      <c r="O690" s="364"/>
      <c r="P690" s="364"/>
    </row>
    <row r="691" spans="1:16" x14ac:dyDescent="0.25">
      <c r="A691" s="331">
        <v>43361</v>
      </c>
      <c r="B691" s="332">
        <v>180175181</v>
      </c>
      <c r="C691" s="333">
        <v>13</v>
      </c>
      <c r="D691" s="334">
        <v>1162788</v>
      </c>
      <c r="E691" s="335">
        <v>180045327</v>
      </c>
      <c r="F691" s="333">
        <v>5</v>
      </c>
      <c r="G691" s="334">
        <v>599900</v>
      </c>
      <c r="H691" s="335"/>
      <c r="I691" s="336"/>
      <c r="J691" s="361"/>
      <c r="K691" s="326"/>
      <c r="L691" s="326"/>
      <c r="M691" s="326"/>
      <c r="N691" s="326"/>
      <c r="O691" s="364"/>
      <c r="P691" s="364"/>
    </row>
    <row r="692" spans="1:16" x14ac:dyDescent="0.25">
      <c r="A692" s="331">
        <v>43361</v>
      </c>
      <c r="B692" s="332">
        <v>180175183</v>
      </c>
      <c r="C692" s="333">
        <v>1</v>
      </c>
      <c r="D692" s="334">
        <v>144550</v>
      </c>
      <c r="E692" s="335"/>
      <c r="F692" s="333"/>
      <c r="G692" s="334"/>
      <c r="H692" s="335"/>
      <c r="I692" s="336"/>
      <c r="J692" s="361"/>
      <c r="K692" s="326"/>
      <c r="L692" s="326"/>
      <c r="M692" s="326"/>
      <c r="N692" s="326"/>
      <c r="O692" s="364"/>
      <c r="P692" s="364"/>
    </row>
    <row r="693" spans="1:16" x14ac:dyDescent="0.25">
      <c r="A693" s="331">
        <v>43361</v>
      </c>
      <c r="B693" s="332">
        <v>180175215</v>
      </c>
      <c r="C693" s="333">
        <v>6</v>
      </c>
      <c r="D693" s="334">
        <v>313338</v>
      </c>
      <c r="E693" s="335"/>
      <c r="F693" s="333"/>
      <c r="G693" s="334"/>
      <c r="H693" s="335"/>
      <c r="I693" s="336">
        <v>1020776</v>
      </c>
      <c r="J693" s="361" t="s">
        <v>17</v>
      </c>
      <c r="K693" s="326"/>
      <c r="L693" s="326"/>
      <c r="M693" s="326"/>
      <c r="N693" s="326"/>
      <c r="O693" s="364"/>
      <c r="P693" s="364"/>
    </row>
    <row r="694" spans="1:16" x14ac:dyDescent="0.25">
      <c r="A694" s="331">
        <v>43362</v>
      </c>
      <c r="B694" s="332">
        <v>180175258</v>
      </c>
      <c r="C694" s="333">
        <v>6</v>
      </c>
      <c r="D694" s="334">
        <v>583100</v>
      </c>
      <c r="E694" s="335">
        <v>180045345</v>
      </c>
      <c r="F694" s="333">
        <v>8</v>
      </c>
      <c r="G694" s="334">
        <v>795550</v>
      </c>
      <c r="H694" s="335"/>
      <c r="I694" s="336"/>
      <c r="J694" s="361"/>
      <c r="K694" s="326"/>
      <c r="L694" s="326"/>
      <c r="M694" s="326"/>
      <c r="N694" s="326"/>
      <c r="O694" s="364"/>
      <c r="P694" s="364"/>
    </row>
    <row r="695" spans="1:16" x14ac:dyDescent="0.25">
      <c r="A695" s="331">
        <v>43362</v>
      </c>
      <c r="B695" s="332">
        <v>180175297</v>
      </c>
      <c r="C695" s="333">
        <v>4</v>
      </c>
      <c r="D695" s="334">
        <v>455700</v>
      </c>
      <c r="E695" s="335"/>
      <c r="F695" s="333"/>
      <c r="G695" s="334"/>
      <c r="H695" s="335"/>
      <c r="I695" s="336"/>
      <c r="J695" s="361"/>
      <c r="K695" s="326"/>
      <c r="L695" s="326"/>
      <c r="M695" s="326"/>
      <c r="N695" s="326"/>
      <c r="O695" s="364"/>
      <c r="P695" s="364"/>
    </row>
    <row r="696" spans="1:16" x14ac:dyDescent="0.25">
      <c r="A696" s="331">
        <v>43362</v>
      </c>
      <c r="B696" s="332">
        <v>180175312</v>
      </c>
      <c r="C696" s="333">
        <v>1</v>
      </c>
      <c r="D696" s="334">
        <v>48038</v>
      </c>
      <c r="E696" s="335"/>
      <c r="F696" s="333"/>
      <c r="G696" s="334"/>
      <c r="H696" s="335"/>
      <c r="I696" s="336">
        <v>291288</v>
      </c>
      <c r="J696" s="361" t="s">
        <v>17</v>
      </c>
      <c r="K696" s="326"/>
      <c r="L696" s="326"/>
      <c r="M696" s="326"/>
      <c r="N696" s="326"/>
      <c r="O696" s="364"/>
      <c r="P696" s="364"/>
    </row>
    <row r="697" spans="1:16" x14ac:dyDescent="0.25">
      <c r="A697" s="331">
        <v>43363</v>
      </c>
      <c r="B697" s="332">
        <v>180175335</v>
      </c>
      <c r="C697" s="333">
        <v>6</v>
      </c>
      <c r="D697" s="334">
        <v>452375</v>
      </c>
      <c r="E697" s="335">
        <v>180045367</v>
      </c>
      <c r="F697" s="333">
        <v>7</v>
      </c>
      <c r="G697" s="334">
        <v>497438</v>
      </c>
      <c r="H697" s="335"/>
      <c r="I697" s="336"/>
      <c r="J697" s="361"/>
      <c r="K697" s="326"/>
      <c r="L697" s="326"/>
      <c r="M697" s="326"/>
      <c r="N697" s="326"/>
      <c r="O697" s="364"/>
      <c r="P697" s="364"/>
    </row>
    <row r="698" spans="1:16" x14ac:dyDescent="0.25">
      <c r="A698" s="331">
        <v>43363</v>
      </c>
      <c r="B698" s="332">
        <v>180175351</v>
      </c>
      <c r="C698" s="333">
        <v>5</v>
      </c>
      <c r="D698" s="334">
        <v>528063</v>
      </c>
      <c r="E698" s="335"/>
      <c r="F698" s="333"/>
      <c r="G698" s="334"/>
      <c r="H698" s="335"/>
      <c r="I698" s="336"/>
      <c r="J698" s="361"/>
      <c r="K698" s="326"/>
      <c r="L698" s="326"/>
      <c r="M698" s="326"/>
      <c r="N698" s="326"/>
      <c r="O698" s="364"/>
      <c r="P698" s="364"/>
    </row>
    <row r="699" spans="1:16" x14ac:dyDescent="0.25">
      <c r="A699" s="331">
        <v>43363</v>
      </c>
      <c r="B699" s="332">
        <v>180175391</v>
      </c>
      <c r="C699" s="333">
        <v>8</v>
      </c>
      <c r="D699" s="334">
        <v>807538</v>
      </c>
      <c r="E699" s="335"/>
      <c r="F699" s="333"/>
      <c r="G699" s="334"/>
      <c r="H699" s="335"/>
      <c r="I699" s="336">
        <v>1290538</v>
      </c>
      <c r="J699" s="361" t="s">
        <v>17</v>
      </c>
      <c r="K699" s="326"/>
      <c r="L699" s="326"/>
      <c r="M699" s="326"/>
      <c r="N699" s="326"/>
      <c r="O699" s="364"/>
      <c r="P699" s="364"/>
    </row>
    <row r="700" spans="1:16" x14ac:dyDescent="0.25">
      <c r="A700" s="331">
        <v>43364</v>
      </c>
      <c r="B700" s="332">
        <v>180175407</v>
      </c>
      <c r="C700" s="333">
        <v>1</v>
      </c>
      <c r="D700" s="334">
        <v>44363</v>
      </c>
      <c r="E700" s="335">
        <v>180045377</v>
      </c>
      <c r="F700" s="333">
        <v>6</v>
      </c>
      <c r="G700" s="334">
        <v>638488</v>
      </c>
      <c r="H700" s="335"/>
      <c r="I700" s="336"/>
      <c r="J700" s="361"/>
      <c r="K700" s="326"/>
      <c r="L700" s="326"/>
      <c r="M700" s="326"/>
      <c r="N700" s="326"/>
      <c r="O700" s="364"/>
      <c r="P700" s="364"/>
    </row>
    <row r="701" spans="1:16" x14ac:dyDescent="0.25">
      <c r="A701" s="331">
        <v>43364</v>
      </c>
      <c r="B701" s="332">
        <v>180175417</v>
      </c>
      <c r="C701" s="333">
        <v>3</v>
      </c>
      <c r="D701" s="334">
        <v>374238</v>
      </c>
      <c r="E701" s="335"/>
      <c r="F701" s="333"/>
      <c r="G701" s="334"/>
      <c r="H701" s="335"/>
      <c r="I701" s="336"/>
      <c r="J701" s="361"/>
      <c r="K701" s="326"/>
      <c r="L701" s="326"/>
      <c r="M701" s="326"/>
      <c r="N701" s="326"/>
      <c r="O701" s="364"/>
      <c r="P701" s="364"/>
    </row>
    <row r="702" spans="1:16" x14ac:dyDescent="0.25">
      <c r="A702" s="331">
        <v>43364</v>
      </c>
      <c r="B702" s="332">
        <v>180175443</v>
      </c>
      <c r="C702" s="333">
        <v>2</v>
      </c>
      <c r="D702" s="334">
        <v>155575</v>
      </c>
      <c r="E702" s="335"/>
      <c r="F702" s="333"/>
      <c r="G702" s="334"/>
      <c r="H702" s="335"/>
      <c r="I702" s="336"/>
      <c r="J702" s="361"/>
      <c r="K702" s="326"/>
      <c r="L702" s="326"/>
      <c r="M702" s="326"/>
      <c r="N702" s="326"/>
      <c r="O702" s="364"/>
      <c r="P702" s="364"/>
    </row>
    <row r="703" spans="1:16" x14ac:dyDescent="0.25">
      <c r="A703" s="331">
        <v>43364</v>
      </c>
      <c r="B703" s="332">
        <v>180175447</v>
      </c>
      <c r="C703" s="333">
        <v>1</v>
      </c>
      <c r="D703" s="334">
        <v>132038</v>
      </c>
      <c r="E703" s="335"/>
      <c r="F703" s="333"/>
      <c r="G703" s="334"/>
      <c r="H703" s="335"/>
      <c r="I703" s="336">
        <v>67726</v>
      </c>
      <c r="J703" s="361" t="s">
        <v>17</v>
      </c>
      <c r="K703" s="326"/>
      <c r="L703" s="326"/>
      <c r="M703" s="326"/>
      <c r="N703" s="326"/>
      <c r="O703" s="364"/>
      <c r="P703" s="364"/>
    </row>
    <row r="704" spans="1:16" x14ac:dyDescent="0.25">
      <c r="A704" s="331">
        <v>43365</v>
      </c>
      <c r="B704" s="332">
        <v>180175480</v>
      </c>
      <c r="C704" s="333">
        <v>2</v>
      </c>
      <c r="D704" s="334">
        <v>193025</v>
      </c>
      <c r="E704" s="335">
        <v>180045393</v>
      </c>
      <c r="F704" s="333">
        <v>3</v>
      </c>
      <c r="G704" s="334">
        <v>285163</v>
      </c>
      <c r="H704" s="335"/>
      <c r="I704" s="336"/>
      <c r="J704" s="361"/>
      <c r="K704" s="326"/>
      <c r="L704" s="326"/>
      <c r="M704" s="326"/>
      <c r="N704" s="326"/>
      <c r="O704" s="364"/>
      <c r="P704" s="364"/>
    </row>
    <row r="705" spans="1:16" x14ac:dyDescent="0.25">
      <c r="A705" s="331">
        <v>43365</v>
      </c>
      <c r="B705" s="332">
        <v>180175520</v>
      </c>
      <c r="C705" s="333">
        <v>2</v>
      </c>
      <c r="D705" s="334">
        <v>233188</v>
      </c>
      <c r="E705" s="335"/>
      <c r="F705" s="333"/>
      <c r="G705" s="334"/>
      <c r="H705" s="335"/>
      <c r="I705" s="336"/>
      <c r="J705" s="361"/>
      <c r="K705" s="326"/>
      <c r="L705" s="326"/>
      <c r="M705" s="326"/>
      <c r="N705" s="326"/>
      <c r="O705" s="364"/>
      <c r="P705" s="364"/>
    </row>
    <row r="706" spans="1:16" x14ac:dyDescent="0.25">
      <c r="A706" s="331">
        <v>43365</v>
      </c>
      <c r="B706" s="332">
        <v>180175521</v>
      </c>
      <c r="C706" s="333">
        <v>5</v>
      </c>
      <c r="D706" s="334">
        <v>431025</v>
      </c>
      <c r="E706" s="335"/>
      <c r="F706" s="333"/>
      <c r="G706" s="334"/>
      <c r="H706" s="335"/>
      <c r="I706" s="336">
        <v>572075</v>
      </c>
      <c r="J706" s="361" t="s">
        <v>17</v>
      </c>
      <c r="K706" s="326"/>
      <c r="L706" s="326"/>
      <c r="M706" s="326"/>
      <c r="N706" s="326"/>
      <c r="O706" s="364"/>
      <c r="P706" s="364"/>
    </row>
    <row r="707" spans="1:16" x14ac:dyDescent="0.25">
      <c r="A707" s="331">
        <v>43367</v>
      </c>
      <c r="B707" s="332">
        <v>180175638</v>
      </c>
      <c r="C707" s="333">
        <v>5</v>
      </c>
      <c r="D707" s="334">
        <v>436188</v>
      </c>
      <c r="E707" s="335">
        <v>180045427</v>
      </c>
      <c r="F707" s="333">
        <v>6</v>
      </c>
      <c r="G707" s="334">
        <v>626675</v>
      </c>
      <c r="H707" s="335"/>
      <c r="I707" s="336"/>
      <c r="J707" s="361"/>
      <c r="K707" s="326"/>
      <c r="L707" s="326"/>
      <c r="M707" s="326"/>
      <c r="N707" s="326"/>
      <c r="O707" s="364"/>
      <c r="P707" s="364"/>
    </row>
    <row r="708" spans="1:16" x14ac:dyDescent="0.25">
      <c r="A708" s="331">
        <v>43367</v>
      </c>
      <c r="B708" s="332">
        <v>180175669</v>
      </c>
      <c r="C708" s="333">
        <v>17</v>
      </c>
      <c r="D708" s="334">
        <v>1689800</v>
      </c>
      <c r="E708" s="335"/>
      <c r="F708" s="333"/>
      <c r="G708" s="334"/>
      <c r="H708" s="335"/>
      <c r="I708" s="336">
        <v>1499313</v>
      </c>
      <c r="J708" s="361" t="s">
        <v>17</v>
      </c>
      <c r="K708" s="326"/>
      <c r="L708" s="326"/>
      <c r="M708" s="326"/>
      <c r="N708" s="326"/>
      <c r="O708" s="364"/>
      <c r="P708" s="364"/>
    </row>
    <row r="709" spans="1:16" x14ac:dyDescent="0.25">
      <c r="A709" s="331">
        <v>43368</v>
      </c>
      <c r="B709" s="332">
        <v>180175724</v>
      </c>
      <c r="C709" s="333">
        <v>8</v>
      </c>
      <c r="D709" s="334">
        <v>814975</v>
      </c>
      <c r="E709" s="335">
        <v>180145433</v>
      </c>
      <c r="F709" s="333">
        <v>4</v>
      </c>
      <c r="G709" s="334">
        <v>359450</v>
      </c>
      <c r="H709" s="335"/>
      <c r="I709" s="336"/>
      <c r="J709" s="361"/>
      <c r="K709" s="326"/>
      <c r="L709" s="326"/>
      <c r="M709" s="326"/>
      <c r="N709" s="326"/>
      <c r="O709" s="364"/>
      <c r="P709" s="364"/>
    </row>
    <row r="710" spans="1:16" x14ac:dyDescent="0.25">
      <c r="A710" s="331">
        <v>43368</v>
      </c>
      <c r="B710" s="332">
        <v>180175762</v>
      </c>
      <c r="C710" s="333">
        <v>3</v>
      </c>
      <c r="D710" s="334">
        <v>342913</v>
      </c>
      <c r="E710" s="335"/>
      <c r="F710" s="333"/>
      <c r="G710" s="334"/>
      <c r="H710" s="335"/>
      <c r="I710" s="336">
        <v>798438</v>
      </c>
      <c r="J710" s="361" t="s">
        <v>17</v>
      </c>
      <c r="K710" s="326"/>
      <c r="L710" s="326"/>
      <c r="M710" s="326"/>
      <c r="N710" s="326"/>
      <c r="O710" s="364"/>
      <c r="P710" s="364"/>
    </row>
    <row r="711" spans="1:16" x14ac:dyDescent="0.25">
      <c r="A711" s="331">
        <v>43369</v>
      </c>
      <c r="B711" s="332">
        <v>180175813</v>
      </c>
      <c r="C711" s="333">
        <v>5</v>
      </c>
      <c r="D711" s="334">
        <v>518525</v>
      </c>
      <c r="E711" s="335">
        <v>180045452</v>
      </c>
      <c r="F711" s="333">
        <v>2</v>
      </c>
      <c r="G711" s="334">
        <v>149713</v>
      </c>
      <c r="H711" s="335"/>
      <c r="I711" s="336"/>
      <c r="J711" s="361"/>
      <c r="K711" s="326"/>
      <c r="L711" s="326"/>
      <c r="M711" s="326"/>
      <c r="N711" s="326"/>
      <c r="O711" s="364"/>
      <c r="P711" s="364"/>
    </row>
    <row r="712" spans="1:16" x14ac:dyDescent="0.25">
      <c r="A712" s="331">
        <v>43369</v>
      </c>
      <c r="B712" s="332">
        <v>180175837</v>
      </c>
      <c r="C712" s="333">
        <v>3</v>
      </c>
      <c r="D712" s="334">
        <v>464888</v>
      </c>
      <c r="E712" s="335"/>
      <c r="F712" s="333"/>
      <c r="G712" s="334"/>
      <c r="H712" s="335"/>
      <c r="I712" s="336">
        <v>833700</v>
      </c>
      <c r="J712" s="361" t="s">
        <v>17</v>
      </c>
      <c r="K712" s="326"/>
      <c r="L712" s="326"/>
      <c r="M712" s="326"/>
      <c r="N712" s="326"/>
      <c r="O712" s="364"/>
      <c r="P712" s="364"/>
    </row>
    <row r="713" spans="1:16" x14ac:dyDescent="0.25">
      <c r="A713" s="331">
        <v>43370</v>
      </c>
      <c r="B713" s="332">
        <v>180175906</v>
      </c>
      <c r="C713" s="333">
        <v>3</v>
      </c>
      <c r="D713" s="334">
        <v>355163</v>
      </c>
      <c r="E713" s="335">
        <v>180045461</v>
      </c>
      <c r="F713" s="333">
        <v>3</v>
      </c>
      <c r="G713" s="334">
        <v>275975</v>
      </c>
      <c r="H713" s="335"/>
      <c r="I713" s="336"/>
      <c r="J713" s="361"/>
      <c r="K713" s="326"/>
      <c r="L713" s="326"/>
      <c r="M713" s="326"/>
      <c r="N713" s="326"/>
      <c r="O713" s="364"/>
      <c r="P713" s="364"/>
    </row>
    <row r="714" spans="1:16" x14ac:dyDescent="0.25">
      <c r="A714" s="331">
        <v>43370</v>
      </c>
      <c r="B714" s="332">
        <v>180175908</v>
      </c>
      <c r="C714" s="333">
        <v>6</v>
      </c>
      <c r="D714" s="334">
        <v>626588</v>
      </c>
      <c r="E714" s="335"/>
      <c r="F714" s="333"/>
      <c r="G714" s="334"/>
      <c r="H714" s="335"/>
      <c r="I714" s="336"/>
      <c r="J714" s="361"/>
      <c r="K714" s="326"/>
      <c r="L714" s="326"/>
      <c r="M714" s="326"/>
      <c r="N714" s="326"/>
      <c r="O714" s="364"/>
      <c r="P714" s="364"/>
    </row>
    <row r="715" spans="1:16" x14ac:dyDescent="0.25">
      <c r="A715" s="331">
        <v>43370</v>
      </c>
      <c r="B715" s="332">
        <v>180175926</v>
      </c>
      <c r="C715" s="333">
        <v>1</v>
      </c>
      <c r="D715" s="334">
        <v>42875</v>
      </c>
      <c r="E715" s="335"/>
      <c r="F715" s="333"/>
      <c r="G715" s="334"/>
      <c r="H715" s="335"/>
      <c r="I715" s="336">
        <v>748651</v>
      </c>
      <c r="J715" s="361" t="s">
        <v>17</v>
      </c>
      <c r="K715" s="326"/>
      <c r="L715" s="326"/>
      <c r="M715" s="326"/>
      <c r="N715" s="326"/>
      <c r="O715" s="364"/>
      <c r="P715" s="364"/>
    </row>
    <row r="716" spans="1:16" x14ac:dyDescent="0.25">
      <c r="A716" s="331">
        <v>43371</v>
      </c>
      <c r="B716" s="332">
        <v>180175941</v>
      </c>
      <c r="C716" s="333">
        <v>1</v>
      </c>
      <c r="D716" s="334">
        <v>113050</v>
      </c>
      <c r="E716" s="335">
        <v>180045476</v>
      </c>
      <c r="F716" s="333">
        <v>2</v>
      </c>
      <c r="G716" s="334">
        <v>193025</v>
      </c>
      <c r="H716" s="335"/>
      <c r="I716" s="336"/>
      <c r="J716" s="361"/>
      <c r="K716" s="326"/>
      <c r="L716" s="326"/>
      <c r="M716" s="326"/>
      <c r="N716" s="326"/>
      <c r="O716" s="364"/>
      <c r="P716" s="364"/>
    </row>
    <row r="717" spans="1:16" x14ac:dyDescent="0.25">
      <c r="A717" s="331">
        <v>43371</v>
      </c>
      <c r="B717" s="332">
        <v>180175961</v>
      </c>
      <c r="C717" s="333">
        <v>7</v>
      </c>
      <c r="D717" s="334">
        <v>751713</v>
      </c>
      <c r="E717" s="335"/>
      <c r="F717" s="333"/>
      <c r="G717" s="334"/>
      <c r="H717" s="335"/>
      <c r="I717" s="336"/>
      <c r="J717" s="361"/>
      <c r="K717" s="326"/>
      <c r="L717" s="326"/>
      <c r="M717" s="326"/>
      <c r="N717" s="326"/>
      <c r="O717" s="364"/>
      <c r="P717" s="364"/>
    </row>
    <row r="718" spans="1:16" x14ac:dyDescent="0.25">
      <c r="A718" s="331">
        <v>43371</v>
      </c>
      <c r="B718" s="332">
        <v>180175987</v>
      </c>
      <c r="C718" s="333">
        <v>5</v>
      </c>
      <c r="D718" s="334">
        <v>555713</v>
      </c>
      <c r="E718" s="335"/>
      <c r="F718" s="333"/>
      <c r="G718" s="334"/>
      <c r="H718" s="335"/>
      <c r="I718" s="336">
        <v>1227451</v>
      </c>
      <c r="J718" s="361" t="s">
        <v>17</v>
      </c>
      <c r="K718" s="326"/>
      <c r="L718" s="326"/>
      <c r="M718" s="326"/>
      <c r="N718" s="326"/>
      <c r="O718" s="364"/>
      <c r="P718" s="364"/>
    </row>
    <row r="719" spans="1:16" x14ac:dyDescent="0.25">
      <c r="A719" s="331">
        <v>43372</v>
      </c>
      <c r="B719" s="332">
        <v>180176071</v>
      </c>
      <c r="C719" s="333">
        <v>8</v>
      </c>
      <c r="D719" s="334">
        <v>835800</v>
      </c>
      <c r="E719" s="335">
        <v>180045485</v>
      </c>
      <c r="F719" s="333">
        <v>3</v>
      </c>
      <c r="G719" s="334">
        <v>356563</v>
      </c>
      <c r="H719" s="335"/>
      <c r="I719" s="336">
        <v>479237</v>
      </c>
      <c r="J719" s="361" t="s">
        <v>17</v>
      </c>
      <c r="K719" s="326"/>
      <c r="L719" s="326"/>
      <c r="M719" s="326"/>
      <c r="N719" s="326"/>
      <c r="O719" s="364"/>
      <c r="P719" s="364"/>
    </row>
    <row r="720" spans="1:16" x14ac:dyDescent="0.25">
      <c r="A720" s="331">
        <v>43374</v>
      </c>
      <c r="B720" s="332">
        <v>180176197</v>
      </c>
      <c r="C720" s="333">
        <v>5</v>
      </c>
      <c r="D720" s="334">
        <v>525350</v>
      </c>
      <c r="E720" s="335">
        <v>180045518</v>
      </c>
      <c r="F720" s="333">
        <v>4</v>
      </c>
      <c r="G720" s="334">
        <v>445463</v>
      </c>
      <c r="H720" s="335"/>
      <c r="I720" s="336"/>
      <c r="J720" s="361"/>
      <c r="K720" s="326"/>
      <c r="L720" s="326"/>
      <c r="M720" s="326"/>
      <c r="N720" s="326"/>
      <c r="O720" s="364"/>
      <c r="P720" s="364"/>
    </row>
    <row r="721" spans="1:16" x14ac:dyDescent="0.25">
      <c r="A721" s="331">
        <v>43374</v>
      </c>
      <c r="B721" s="332">
        <v>180176241</v>
      </c>
      <c r="C721" s="333">
        <v>5</v>
      </c>
      <c r="D721" s="334">
        <v>528325</v>
      </c>
      <c r="E721" s="335"/>
      <c r="F721" s="333"/>
      <c r="G721" s="334"/>
      <c r="H721" s="335"/>
      <c r="I721" s="336"/>
      <c r="J721" s="361"/>
      <c r="K721" s="326"/>
      <c r="L721" s="326"/>
      <c r="M721" s="326"/>
      <c r="N721" s="326"/>
      <c r="O721" s="364"/>
      <c r="P721" s="364"/>
    </row>
    <row r="722" spans="1:16" x14ac:dyDescent="0.25">
      <c r="A722" s="331">
        <v>43374</v>
      </c>
      <c r="B722" s="332">
        <v>180176248</v>
      </c>
      <c r="C722" s="333">
        <v>4</v>
      </c>
      <c r="D722" s="334">
        <v>291463</v>
      </c>
      <c r="E722" s="335"/>
      <c r="F722" s="333"/>
      <c r="G722" s="334"/>
      <c r="H722" s="335"/>
      <c r="I722" s="336">
        <v>899675</v>
      </c>
      <c r="J722" s="361" t="s">
        <v>17</v>
      </c>
      <c r="K722" s="326"/>
      <c r="L722" s="326"/>
      <c r="M722" s="326"/>
      <c r="N722" s="326"/>
      <c r="O722" s="364"/>
      <c r="P722" s="364"/>
    </row>
    <row r="723" spans="1:16" x14ac:dyDescent="0.25">
      <c r="A723" s="331">
        <v>43375</v>
      </c>
      <c r="B723" s="332">
        <v>180176281</v>
      </c>
      <c r="C723" s="333">
        <v>1</v>
      </c>
      <c r="D723" s="334">
        <v>122150</v>
      </c>
      <c r="E723" s="335"/>
      <c r="F723" s="333"/>
      <c r="G723" s="334"/>
      <c r="H723" s="335"/>
      <c r="I723" s="336"/>
      <c r="J723" s="361"/>
      <c r="K723" s="326"/>
      <c r="L723" s="326"/>
      <c r="M723" s="326"/>
      <c r="N723" s="326"/>
      <c r="O723" s="364"/>
      <c r="P723" s="364"/>
    </row>
    <row r="724" spans="1:16" x14ac:dyDescent="0.25">
      <c r="A724" s="331">
        <v>43375</v>
      </c>
      <c r="B724" s="332">
        <v>180176307</v>
      </c>
      <c r="C724" s="333">
        <v>2</v>
      </c>
      <c r="D724" s="334">
        <v>198800</v>
      </c>
      <c r="E724" s="335"/>
      <c r="F724" s="333"/>
      <c r="G724" s="334"/>
      <c r="H724" s="335"/>
      <c r="I724" s="336"/>
      <c r="J724" s="361"/>
      <c r="K724" s="326"/>
      <c r="L724" s="326"/>
      <c r="M724" s="326"/>
      <c r="N724" s="326"/>
      <c r="O724" s="364"/>
      <c r="P724" s="364"/>
    </row>
    <row r="725" spans="1:16" x14ac:dyDescent="0.25">
      <c r="A725" s="331">
        <v>43375</v>
      </c>
      <c r="B725" s="332">
        <v>180176342</v>
      </c>
      <c r="C725" s="333">
        <v>3</v>
      </c>
      <c r="D725" s="334">
        <v>258300</v>
      </c>
      <c r="E725" s="335"/>
      <c r="F725" s="333"/>
      <c r="G725" s="334"/>
      <c r="H725" s="335"/>
      <c r="I725" s="336">
        <v>579250</v>
      </c>
      <c r="J725" s="361" t="s">
        <v>17</v>
      </c>
      <c r="K725" s="326"/>
      <c r="L725" s="326"/>
      <c r="M725" s="326"/>
      <c r="N725" s="326"/>
      <c r="O725" s="364"/>
      <c r="P725" s="364"/>
    </row>
    <row r="726" spans="1:16" x14ac:dyDescent="0.25">
      <c r="A726" s="331">
        <v>43376</v>
      </c>
      <c r="B726" s="332"/>
      <c r="C726" s="333"/>
      <c r="D726" s="334"/>
      <c r="E726" s="335">
        <v>180045548</v>
      </c>
      <c r="F726" s="333">
        <v>4</v>
      </c>
      <c r="G726" s="334">
        <v>320075</v>
      </c>
      <c r="H726" s="335"/>
      <c r="I726" s="336"/>
      <c r="J726" s="361"/>
      <c r="K726" s="326"/>
      <c r="L726" s="326"/>
      <c r="M726" s="326"/>
      <c r="N726" s="326"/>
      <c r="O726" s="364"/>
      <c r="P726" s="364"/>
    </row>
    <row r="727" spans="1:16" x14ac:dyDescent="0.25">
      <c r="A727" s="331">
        <v>43377</v>
      </c>
      <c r="B727" s="332">
        <v>180176445</v>
      </c>
      <c r="C727" s="333">
        <v>3</v>
      </c>
      <c r="D727" s="334">
        <v>334600</v>
      </c>
      <c r="E727" s="335">
        <v>180045557</v>
      </c>
      <c r="F727" s="333">
        <v>5</v>
      </c>
      <c r="G727" s="334">
        <v>479238</v>
      </c>
      <c r="H727" s="335"/>
      <c r="I727" s="336"/>
      <c r="J727" s="361"/>
      <c r="K727" s="326"/>
      <c r="L727" s="326"/>
      <c r="M727" s="326"/>
      <c r="N727" s="326"/>
      <c r="O727" s="364"/>
      <c r="P727" s="364"/>
    </row>
    <row r="728" spans="1:16" x14ac:dyDescent="0.25">
      <c r="A728" s="331">
        <v>43377</v>
      </c>
      <c r="B728" s="332">
        <v>180176507</v>
      </c>
      <c r="C728" s="333">
        <v>5</v>
      </c>
      <c r="D728" s="334">
        <v>444413</v>
      </c>
      <c r="E728" s="335"/>
      <c r="F728" s="333"/>
      <c r="G728" s="334"/>
      <c r="H728" s="335"/>
      <c r="I728" s="336"/>
      <c r="J728" s="361"/>
      <c r="K728" s="326"/>
      <c r="L728" s="326"/>
      <c r="M728" s="326"/>
      <c r="N728" s="326"/>
      <c r="O728" s="364"/>
      <c r="P728" s="364"/>
    </row>
    <row r="729" spans="1:16" x14ac:dyDescent="0.25">
      <c r="A729" s="331">
        <v>43378</v>
      </c>
      <c r="B729" s="332">
        <v>180176532</v>
      </c>
      <c r="C729" s="333">
        <v>1</v>
      </c>
      <c r="D729" s="334">
        <v>107188</v>
      </c>
      <c r="E729" s="335">
        <v>180045575</v>
      </c>
      <c r="F729" s="333">
        <v>1</v>
      </c>
      <c r="G729" s="334">
        <v>59588</v>
      </c>
      <c r="H729" s="335"/>
      <c r="I729" s="336">
        <v>27300</v>
      </c>
      <c r="J729" s="361" t="s">
        <v>17</v>
      </c>
      <c r="K729" s="326"/>
      <c r="L729" s="326"/>
      <c r="M729" s="326"/>
      <c r="N729" s="326"/>
      <c r="O729" s="364"/>
      <c r="P729" s="364"/>
    </row>
    <row r="730" spans="1:16" x14ac:dyDescent="0.25">
      <c r="A730" s="337">
        <v>43379</v>
      </c>
      <c r="B730" s="338"/>
      <c r="C730" s="339"/>
      <c r="D730" s="340"/>
      <c r="E730" s="341">
        <v>180045593</v>
      </c>
      <c r="F730" s="339">
        <v>5</v>
      </c>
      <c r="G730" s="340">
        <v>499363</v>
      </c>
      <c r="H730" s="341"/>
      <c r="I730" s="342"/>
      <c r="J730" s="362"/>
      <c r="K730" s="326"/>
      <c r="L730" s="326"/>
      <c r="M730" s="326"/>
      <c r="N730" s="326"/>
      <c r="O730" s="364"/>
      <c r="P730" s="364"/>
    </row>
    <row r="731" spans="1:16" x14ac:dyDescent="0.25">
      <c r="A731" s="337">
        <v>43381</v>
      </c>
      <c r="B731" s="338">
        <v>180176809</v>
      </c>
      <c r="C731" s="339">
        <v>1</v>
      </c>
      <c r="D731" s="340">
        <v>118338</v>
      </c>
      <c r="E731" s="341">
        <v>180045625</v>
      </c>
      <c r="F731" s="339">
        <v>5</v>
      </c>
      <c r="G731" s="340">
        <v>490438</v>
      </c>
      <c r="H731" s="341"/>
      <c r="I731" s="342"/>
      <c r="J731" s="362"/>
      <c r="K731" s="326"/>
      <c r="L731" s="326"/>
      <c r="M731" s="326"/>
      <c r="N731" s="326"/>
      <c r="O731" s="364"/>
      <c r="P731" s="364"/>
    </row>
    <row r="732" spans="1:16" x14ac:dyDescent="0.25">
      <c r="A732" s="337">
        <v>43382</v>
      </c>
      <c r="B732" s="338">
        <v>180176896</v>
      </c>
      <c r="C732" s="339">
        <v>1</v>
      </c>
      <c r="D732" s="340">
        <v>87150</v>
      </c>
      <c r="E732" s="341">
        <v>180045642</v>
      </c>
      <c r="F732" s="339">
        <v>2</v>
      </c>
      <c r="G732" s="340">
        <v>171938</v>
      </c>
      <c r="H732" s="341"/>
      <c r="I732" s="342"/>
      <c r="J732" s="362"/>
      <c r="K732" s="326"/>
      <c r="L732" s="326"/>
      <c r="M732" s="326"/>
      <c r="N732" s="326"/>
      <c r="O732" s="364"/>
      <c r="P732" s="364"/>
    </row>
    <row r="733" spans="1:16" x14ac:dyDescent="0.25">
      <c r="A733" s="337">
        <v>43385</v>
      </c>
      <c r="B733" s="338"/>
      <c r="C733" s="339"/>
      <c r="D733" s="340"/>
      <c r="E733" s="341">
        <v>180045683</v>
      </c>
      <c r="F733" s="339">
        <v>1</v>
      </c>
      <c r="G733" s="340">
        <v>144550</v>
      </c>
      <c r="H733" s="341"/>
      <c r="I733" s="342"/>
      <c r="J733" s="362"/>
      <c r="K733" s="326"/>
      <c r="L733" s="326"/>
      <c r="M733" s="326"/>
      <c r="N733" s="326"/>
      <c r="O733" s="364"/>
      <c r="P733" s="364"/>
    </row>
    <row r="734" spans="1:16" x14ac:dyDescent="0.25">
      <c r="A734" s="337">
        <v>43389</v>
      </c>
      <c r="B734" s="338"/>
      <c r="C734" s="339"/>
      <c r="D734" s="340"/>
      <c r="E734" s="341">
        <v>180045742</v>
      </c>
      <c r="F734" s="339">
        <v>1</v>
      </c>
      <c r="G734" s="340">
        <v>102550</v>
      </c>
      <c r="H734" s="341"/>
      <c r="I734" s="342"/>
      <c r="J734" s="362"/>
      <c r="K734" s="326"/>
      <c r="L734" s="326"/>
      <c r="M734" s="326"/>
      <c r="N734" s="326"/>
      <c r="O734" s="364"/>
      <c r="P734" s="364"/>
    </row>
    <row r="735" spans="1:16" x14ac:dyDescent="0.25">
      <c r="A735" s="337">
        <v>43390</v>
      </c>
      <c r="B735" s="338">
        <v>180177463</v>
      </c>
      <c r="C735" s="339">
        <v>1</v>
      </c>
      <c r="D735" s="340">
        <v>120050</v>
      </c>
      <c r="E735" s="341"/>
      <c r="F735" s="339"/>
      <c r="G735" s="340"/>
      <c r="H735" s="341"/>
      <c r="I735" s="342"/>
      <c r="J735" s="362"/>
      <c r="K735" s="326"/>
      <c r="L735" s="326"/>
      <c r="M735" s="326"/>
      <c r="N735" s="326"/>
      <c r="O735" s="364"/>
      <c r="P735" s="364"/>
    </row>
    <row r="736" spans="1:16" x14ac:dyDescent="0.25">
      <c r="A736" s="337">
        <v>43417</v>
      </c>
      <c r="B736" s="338">
        <v>180179495</v>
      </c>
      <c r="C736" s="339">
        <v>1</v>
      </c>
      <c r="D736" s="340">
        <v>141838</v>
      </c>
      <c r="E736" s="341"/>
      <c r="F736" s="339"/>
      <c r="G736" s="340"/>
      <c r="H736" s="341"/>
      <c r="I736" s="342"/>
      <c r="J736" s="362"/>
      <c r="K736" s="326"/>
      <c r="L736" s="326"/>
      <c r="M736" s="326"/>
      <c r="N736" s="326"/>
      <c r="O736" s="364"/>
      <c r="P736" s="364"/>
    </row>
    <row r="737" spans="1:16" x14ac:dyDescent="0.25">
      <c r="A737" s="337">
        <v>43417</v>
      </c>
      <c r="B737" s="338">
        <v>180179517</v>
      </c>
      <c r="C737" s="339">
        <v>1</v>
      </c>
      <c r="D737" s="340">
        <v>80500</v>
      </c>
      <c r="E737" s="341"/>
      <c r="F737" s="339"/>
      <c r="G737" s="340"/>
      <c r="H737" s="341"/>
      <c r="I737" s="342"/>
      <c r="J737" s="362"/>
      <c r="K737" s="326"/>
      <c r="L737" s="326"/>
      <c r="M737" s="326"/>
      <c r="N737" s="326"/>
      <c r="O737" s="364"/>
      <c r="P737" s="364"/>
    </row>
    <row r="738" spans="1:16" x14ac:dyDescent="0.25">
      <c r="A738" s="337">
        <v>43424</v>
      </c>
      <c r="B738" s="338"/>
      <c r="C738" s="339"/>
      <c r="D738" s="340"/>
      <c r="E738" s="341">
        <v>180046230</v>
      </c>
      <c r="F738" s="339">
        <v>1</v>
      </c>
      <c r="G738" s="340">
        <v>119963</v>
      </c>
      <c r="H738" s="341"/>
      <c r="I738" s="342"/>
      <c r="J738" s="362"/>
      <c r="K738" s="326"/>
      <c r="L738" s="326"/>
      <c r="M738" s="326"/>
      <c r="N738" s="326"/>
      <c r="O738" s="364"/>
      <c r="P738" s="364"/>
    </row>
    <row r="739" spans="1:16" x14ac:dyDescent="0.25">
      <c r="A739" s="337"/>
      <c r="B739" s="338"/>
      <c r="C739" s="339"/>
      <c r="D739" s="340"/>
      <c r="E739" s="341"/>
      <c r="F739" s="339"/>
      <c r="G739" s="340"/>
      <c r="H739" s="341"/>
      <c r="I739" s="342"/>
      <c r="J739" s="362"/>
      <c r="K739" s="326"/>
      <c r="L739" s="326"/>
      <c r="M739" s="326"/>
      <c r="N739" s="326"/>
      <c r="O739" s="364"/>
      <c r="P739" s="364"/>
    </row>
    <row r="740" spans="1:16" x14ac:dyDescent="0.25">
      <c r="A740" s="337"/>
      <c r="B740" s="338"/>
      <c r="C740" s="339"/>
      <c r="D740" s="340"/>
      <c r="E740" s="341"/>
      <c r="F740" s="339"/>
      <c r="G740" s="340"/>
      <c r="H740" s="341"/>
      <c r="I740" s="342"/>
      <c r="J740" s="362"/>
      <c r="K740" s="326"/>
      <c r="L740" s="326"/>
      <c r="M740" s="326"/>
      <c r="N740" s="326"/>
      <c r="O740" s="364"/>
      <c r="P740" s="364"/>
    </row>
    <row r="741" spans="1:16" x14ac:dyDescent="0.25">
      <c r="A741" s="337"/>
      <c r="B741" s="338"/>
      <c r="C741" s="339"/>
      <c r="D741" s="340"/>
      <c r="E741" s="341"/>
      <c r="F741" s="339"/>
      <c r="G741" s="340"/>
      <c r="H741" s="341"/>
      <c r="I741" s="342"/>
      <c r="J741" s="362"/>
      <c r="K741" s="326"/>
      <c r="L741" s="326"/>
      <c r="M741" s="326"/>
      <c r="N741" s="326"/>
      <c r="O741" s="364"/>
      <c r="P741" s="364"/>
    </row>
    <row r="742" spans="1:16" x14ac:dyDescent="0.25">
      <c r="A742" s="343"/>
      <c r="B742" s="344"/>
      <c r="C742" s="345"/>
      <c r="D742" s="340"/>
      <c r="E742" s="346"/>
      <c r="F742" s="345"/>
      <c r="G742" s="347"/>
      <c r="H742" s="346"/>
      <c r="I742" s="348"/>
      <c r="J742" s="347"/>
      <c r="K742" s="326"/>
      <c r="L742" s="326"/>
      <c r="M742" s="326"/>
      <c r="N742" s="326"/>
      <c r="O742" s="364"/>
      <c r="P742" s="364"/>
    </row>
    <row r="743" spans="1:16" x14ac:dyDescent="0.25">
      <c r="A743" s="343"/>
      <c r="B743" s="349" t="s">
        <v>11</v>
      </c>
      <c r="C743" s="350">
        <f>SUM(C7:C742)</f>
        <v>4974</v>
      </c>
      <c r="D743" s="351">
        <f>SUM(D7:D742)</f>
        <v>492948012</v>
      </c>
      <c r="E743" s="349" t="s">
        <v>11</v>
      </c>
      <c r="F743" s="350">
        <f>SUM(F7:F742)</f>
        <v>1308</v>
      </c>
      <c r="G743" s="351">
        <f>SUM(G7:G742)</f>
        <v>133724638</v>
      </c>
      <c r="H743" s="351">
        <f>SUM(H7:H742)</f>
        <v>0</v>
      </c>
      <c r="I743" s="350">
        <f>SUM(I7:I742)</f>
        <v>360204296</v>
      </c>
      <c r="J743" s="352"/>
      <c r="K743" s="326"/>
      <c r="L743" s="326"/>
      <c r="M743" s="326"/>
      <c r="N743" s="326"/>
      <c r="O743" s="364"/>
      <c r="P743" s="364"/>
    </row>
    <row r="744" spans="1:16" x14ac:dyDescent="0.25">
      <c r="A744" s="343"/>
      <c r="B744" s="349"/>
      <c r="C744" s="350"/>
      <c r="D744" s="351"/>
      <c r="E744" s="349"/>
      <c r="F744" s="350"/>
      <c r="G744" s="352"/>
      <c r="H744" s="344"/>
      <c r="I744" s="345"/>
      <c r="J744" s="352"/>
      <c r="K744" s="326"/>
      <c r="L744" s="326"/>
      <c r="M744" s="326"/>
      <c r="N744" s="326"/>
      <c r="O744" s="364"/>
      <c r="P744" s="364"/>
    </row>
    <row r="745" spans="1:16" x14ac:dyDescent="0.25">
      <c r="A745" s="343"/>
      <c r="B745" s="353"/>
      <c r="C745" s="345"/>
      <c r="D745" s="347"/>
      <c r="E745" s="349"/>
      <c r="F745" s="345"/>
      <c r="G745" s="446" t="s">
        <v>12</v>
      </c>
      <c r="H745" s="446"/>
      <c r="I745" s="348"/>
      <c r="J745" s="354">
        <f>SUM(D7:D742)</f>
        <v>492948012</v>
      </c>
      <c r="K745" s="326"/>
      <c r="L745" s="326"/>
      <c r="M745" s="326"/>
      <c r="N745" s="326"/>
      <c r="O745" s="364"/>
      <c r="P745" s="364"/>
    </row>
    <row r="746" spans="1:16" x14ac:dyDescent="0.25">
      <c r="A746" s="355"/>
      <c r="B746" s="344"/>
      <c r="C746" s="345"/>
      <c r="D746" s="347"/>
      <c r="E746" s="346"/>
      <c r="F746" s="345"/>
      <c r="G746" s="446" t="s">
        <v>13</v>
      </c>
      <c r="H746" s="446"/>
      <c r="I746" s="348"/>
      <c r="J746" s="354">
        <f>SUM(G7:G742)</f>
        <v>133724638</v>
      </c>
      <c r="K746" s="326"/>
      <c r="L746" s="326"/>
      <c r="M746" s="326"/>
      <c r="N746" s="326"/>
      <c r="O746" s="364"/>
      <c r="P746" s="364"/>
    </row>
    <row r="747" spans="1:16" x14ac:dyDescent="0.25">
      <c r="A747" s="343"/>
      <c r="B747" s="346"/>
      <c r="C747" s="345"/>
      <c r="D747" s="347"/>
      <c r="E747" s="346"/>
      <c r="F747" s="345"/>
      <c r="G747" s="446" t="s">
        <v>14</v>
      </c>
      <c r="H747" s="446"/>
      <c r="I747" s="356"/>
      <c r="J747" s="357">
        <f>J745-J746</f>
        <v>359223374</v>
      </c>
      <c r="K747" s="326"/>
      <c r="L747" s="326"/>
      <c r="M747" s="326"/>
      <c r="N747" s="326"/>
      <c r="O747" s="364"/>
      <c r="P747" s="364"/>
    </row>
    <row r="748" spans="1:16" x14ac:dyDescent="0.25">
      <c r="A748" s="358"/>
      <c r="B748" s="359"/>
      <c r="C748" s="345"/>
      <c r="D748" s="360"/>
      <c r="E748" s="346"/>
      <c r="F748" s="345"/>
      <c r="G748" s="446" t="s">
        <v>15</v>
      </c>
      <c r="H748" s="446"/>
      <c r="I748" s="348"/>
      <c r="J748" s="354">
        <f>SUM(H7:H742)</f>
        <v>0</v>
      </c>
      <c r="K748" s="326"/>
      <c r="L748" s="326"/>
      <c r="M748" s="326"/>
      <c r="N748" s="326"/>
      <c r="O748" s="364"/>
      <c r="P748" s="364"/>
    </row>
    <row r="749" spans="1:16" x14ac:dyDescent="0.25">
      <c r="A749" s="343"/>
      <c r="B749" s="359"/>
      <c r="C749" s="345"/>
      <c r="D749" s="360"/>
      <c r="E749" s="346"/>
      <c r="F749" s="345"/>
      <c r="G749" s="446" t="s">
        <v>16</v>
      </c>
      <c r="H749" s="446"/>
      <c r="I749" s="348"/>
      <c r="J749" s="354">
        <f>J747+J748</f>
        <v>359223374</v>
      </c>
      <c r="K749" s="326"/>
      <c r="L749" s="326"/>
      <c r="M749" s="326"/>
      <c r="N749" s="326"/>
      <c r="O749" s="364"/>
      <c r="P749" s="364"/>
    </row>
    <row r="750" spans="1:16" x14ac:dyDescent="0.25">
      <c r="A750" s="343"/>
      <c r="B750" s="359"/>
      <c r="C750" s="345"/>
      <c r="D750" s="360"/>
      <c r="E750" s="346"/>
      <c r="F750" s="345"/>
      <c r="G750" s="446" t="s">
        <v>5</v>
      </c>
      <c r="H750" s="446"/>
      <c r="I750" s="348"/>
      <c r="J750" s="354">
        <f>SUM(I7:I742)</f>
        <v>360204296</v>
      </c>
      <c r="K750" s="326"/>
      <c r="L750" s="326"/>
      <c r="M750" s="326"/>
      <c r="N750" s="326"/>
      <c r="O750" s="364"/>
      <c r="P750" s="364"/>
    </row>
    <row r="751" spans="1:16" x14ac:dyDescent="0.25">
      <c r="A751" s="343"/>
      <c r="B751" s="359"/>
      <c r="C751" s="345"/>
      <c r="D751" s="360"/>
      <c r="E751" s="346"/>
      <c r="F751" s="345"/>
      <c r="G751" s="446" t="s">
        <v>31</v>
      </c>
      <c r="H751" s="446"/>
      <c r="I751" s="345" t="str">
        <f>IF(J751&gt;0,"SALDO",IF(J751&lt;0,"PIUTANG",IF(J751=0,"LUNAS")))</f>
        <v>SALDO</v>
      </c>
      <c r="J751" s="354">
        <f>J750-J749</f>
        <v>980922</v>
      </c>
      <c r="K751" s="326"/>
      <c r="L751" s="326"/>
      <c r="M751" s="326"/>
      <c r="N751" s="326"/>
      <c r="O751" s="364"/>
      <c r="P751" s="364"/>
    </row>
    <row r="752" spans="1:16" x14ac:dyDescent="0.25">
      <c r="A752" s="343"/>
      <c r="K752" s="326"/>
      <c r="L752" s="326"/>
      <c r="M752" s="326"/>
      <c r="N752" s="326"/>
      <c r="O752" s="364"/>
      <c r="P752" s="364"/>
    </row>
  </sheetData>
  <mergeCells count="15">
    <mergeCell ref="G751:H751"/>
    <mergeCell ref="G745:H745"/>
    <mergeCell ref="G746:H746"/>
    <mergeCell ref="G747:H747"/>
    <mergeCell ref="G748:H748"/>
    <mergeCell ref="G749:H749"/>
    <mergeCell ref="G750:H750"/>
    <mergeCell ref="F1:H1"/>
    <mergeCell ref="F2:H2"/>
    <mergeCell ref="A4:J4"/>
    <mergeCell ref="A5:A6"/>
    <mergeCell ref="B5:G5"/>
    <mergeCell ref="H5:H6"/>
    <mergeCell ref="I5:I6"/>
    <mergeCell ref="J5:J6"/>
  </mergeCells>
  <pageMargins left="0.12" right="0.12" top="0.51" bottom="0.41" header="0.3" footer="1.04"/>
  <pageSetup orientation="portrait" horizontalDpi="120" verticalDpi="72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/>
  <dimension ref="A1:Q38"/>
  <sheetViews>
    <sheetView workbookViewId="0">
      <pane ySplit="7" topLeftCell="A8" activePane="bottomLeft" state="frozen"/>
      <selection pane="bottomLeft" activeCell="G15" sqref="G15"/>
    </sheetView>
  </sheetViews>
  <sheetFormatPr defaultRowHeight="15" x14ac:dyDescent="0.25"/>
  <cols>
    <col min="1" max="1" width="8.140625" style="233" customWidth="1"/>
    <col min="2" max="2" width="11.85546875" style="233" bestFit="1" customWidth="1"/>
    <col min="3" max="3" width="6" style="222" customWidth="1"/>
    <col min="4" max="4" width="11.85546875" style="233" customWidth="1"/>
    <col min="5" max="5" width="10.28515625" style="233" customWidth="1"/>
    <col min="6" max="6" width="4.5703125" style="222" bestFit="1" customWidth="1"/>
    <col min="7" max="7" width="11.140625" style="233" customWidth="1"/>
    <col min="8" max="8" width="11.7109375" style="233" customWidth="1"/>
    <col min="9" max="9" width="13.42578125" style="233" customWidth="1"/>
    <col min="10" max="10" width="19" style="233" customWidth="1"/>
    <col min="11" max="16384" width="9.140625" style="233"/>
  </cols>
  <sheetData>
    <row r="1" spans="1:17" x14ac:dyDescent="0.25">
      <c r="A1" s="218" t="s">
        <v>0</v>
      </c>
      <c r="C1" s="221" t="s">
        <v>146</v>
      </c>
      <c r="D1" s="218"/>
      <c r="E1" s="218"/>
      <c r="F1" s="414" t="s">
        <v>22</v>
      </c>
      <c r="G1" s="414"/>
      <c r="H1" s="414"/>
      <c r="I1" s="218"/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1" t="s">
        <v>68</v>
      </c>
      <c r="D2" s="218"/>
      <c r="E2" s="218"/>
      <c r="F2" s="414" t="s">
        <v>21</v>
      </c>
      <c r="G2" s="414"/>
      <c r="H2" s="414"/>
      <c r="I2" s="21">
        <f>J38*-1</f>
        <v>204287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114</v>
      </c>
      <c r="C3" s="221" t="s">
        <v>91</v>
      </c>
      <c r="D3" s="218"/>
      <c r="E3" s="218"/>
      <c r="F3" s="265"/>
      <c r="G3" s="265"/>
      <c r="H3" s="265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415"/>
      <c r="B5" s="415"/>
      <c r="C5" s="415"/>
      <c r="D5" s="415"/>
      <c r="E5" s="415"/>
      <c r="F5" s="415"/>
      <c r="G5" s="415"/>
      <c r="H5" s="415"/>
      <c r="I5" s="415"/>
      <c r="J5" s="415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416" t="s">
        <v>2</v>
      </c>
      <c r="B6" s="417" t="s">
        <v>3</v>
      </c>
      <c r="C6" s="417"/>
      <c r="D6" s="417"/>
      <c r="E6" s="417"/>
      <c r="F6" s="417"/>
      <c r="G6" s="417"/>
      <c r="H6" s="417" t="s">
        <v>4</v>
      </c>
      <c r="I6" s="479" t="s">
        <v>5</v>
      </c>
      <c r="J6" s="419" t="s">
        <v>6</v>
      </c>
      <c r="L6" s="219"/>
      <c r="M6" s="219"/>
      <c r="N6" s="219"/>
      <c r="O6" s="219"/>
      <c r="P6" s="219"/>
      <c r="Q6" s="219"/>
    </row>
    <row r="7" spans="1:17" x14ac:dyDescent="0.25">
      <c r="A7" s="416"/>
      <c r="B7" s="258" t="s">
        <v>7</v>
      </c>
      <c r="C7" s="260" t="s">
        <v>8</v>
      </c>
      <c r="D7" s="259" t="s">
        <v>9</v>
      </c>
      <c r="E7" s="258" t="s">
        <v>10</v>
      </c>
      <c r="F7" s="260" t="s">
        <v>8</v>
      </c>
      <c r="G7" s="259" t="s">
        <v>9</v>
      </c>
      <c r="H7" s="417"/>
      <c r="I7" s="479"/>
      <c r="J7" s="419"/>
    </row>
    <row r="8" spans="1:17" x14ac:dyDescent="0.25">
      <c r="A8" s="98">
        <v>42778</v>
      </c>
      <c r="B8" s="261">
        <v>170112175</v>
      </c>
      <c r="C8" s="262">
        <v>49</v>
      </c>
      <c r="D8" s="263">
        <v>5459700</v>
      </c>
      <c r="E8" s="99"/>
      <c r="F8" s="100"/>
      <c r="G8" s="147"/>
      <c r="H8" s="102"/>
      <c r="I8" s="102"/>
      <c r="J8" s="34"/>
    </row>
    <row r="9" spans="1:17" x14ac:dyDescent="0.25">
      <c r="A9" s="98">
        <v>42779</v>
      </c>
      <c r="B9" s="261"/>
      <c r="C9" s="262"/>
      <c r="D9" s="264"/>
      <c r="E9" s="101">
        <v>170029714</v>
      </c>
      <c r="F9" s="100">
        <v>1</v>
      </c>
      <c r="G9" s="34">
        <v>121450</v>
      </c>
      <c r="H9" s="102"/>
      <c r="I9" s="102">
        <v>3000000</v>
      </c>
      <c r="J9" s="34" t="s">
        <v>43</v>
      </c>
    </row>
    <row r="10" spans="1:17" x14ac:dyDescent="0.25">
      <c r="A10" s="98">
        <v>42788</v>
      </c>
      <c r="B10" s="261">
        <v>170113520</v>
      </c>
      <c r="C10" s="262">
        <v>46</v>
      </c>
      <c r="D10" s="264">
        <v>1870400</v>
      </c>
      <c r="E10" s="99">
        <v>170030093</v>
      </c>
      <c r="F10" s="100">
        <v>4</v>
      </c>
      <c r="G10" s="34">
        <v>523163</v>
      </c>
      <c r="H10" s="102"/>
      <c r="I10" s="102"/>
      <c r="J10" s="34"/>
    </row>
    <row r="11" spans="1:17" x14ac:dyDescent="0.25">
      <c r="A11" s="98"/>
      <c r="B11" s="261"/>
      <c r="C11" s="262"/>
      <c r="D11" s="264"/>
      <c r="E11" s="101">
        <v>170030099</v>
      </c>
      <c r="F11" s="100">
        <v>32</v>
      </c>
      <c r="G11" s="34"/>
      <c r="H11" s="102"/>
      <c r="I11" s="102">
        <v>3481200</v>
      </c>
      <c r="J11" s="34" t="s">
        <v>43</v>
      </c>
    </row>
    <row r="12" spans="1:17" x14ac:dyDescent="0.25">
      <c r="A12" s="98"/>
      <c r="B12" s="261"/>
      <c r="C12" s="262"/>
      <c r="D12" s="264"/>
      <c r="E12" s="101"/>
      <c r="F12" s="100"/>
      <c r="G12" s="34"/>
      <c r="H12" s="102"/>
      <c r="I12" s="102"/>
      <c r="J12" s="34"/>
    </row>
    <row r="13" spans="1:17" x14ac:dyDescent="0.25">
      <c r="A13" s="98"/>
      <c r="B13" s="99"/>
      <c r="C13" s="201"/>
      <c r="D13" s="34"/>
      <c r="E13" s="101"/>
      <c r="F13" s="100"/>
      <c r="G13" s="34"/>
      <c r="H13" s="102"/>
      <c r="I13" s="102"/>
      <c r="J13" s="34"/>
    </row>
    <row r="14" spans="1:17" x14ac:dyDescent="0.25">
      <c r="A14" s="98"/>
      <c r="B14" s="99"/>
      <c r="C14" s="201"/>
      <c r="D14" s="34"/>
      <c r="E14" s="101"/>
      <c r="F14" s="100"/>
      <c r="G14" s="34"/>
      <c r="H14" s="102"/>
      <c r="I14" s="102"/>
      <c r="J14" s="34"/>
    </row>
    <row r="15" spans="1:17" x14ac:dyDescent="0.25">
      <c r="A15" s="98"/>
      <c r="B15" s="99"/>
      <c r="C15" s="100"/>
      <c r="D15" s="34"/>
      <c r="E15" s="101"/>
      <c r="F15" s="100"/>
      <c r="G15" s="34"/>
      <c r="H15" s="102"/>
      <c r="I15" s="102"/>
      <c r="J15" s="34"/>
    </row>
    <row r="16" spans="1:17" x14ac:dyDescent="0.25">
      <c r="A16" s="98"/>
      <c r="B16" s="99"/>
      <c r="C16" s="100"/>
      <c r="D16" s="34"/>
      <c r="E16" s="101"/>
      <c r="F16" s="100"/>
      <c r="G16" s="34"/>
      <c r="H16" s="102"/>
      <c r="I16" s="102"/>
      <c r="J16" s="34"/>
    </row>
    <row r="17" spans="1:17" x14ac:dyDescent="0.25">
      <c r="A17" s="98"/>
      <c r="B17" s="99"/>
      <c r="C17" s="100"/>
      <c r="D17" s="34"/>
      <c r="E17" s="101"/>
      <c r="F17" s="100"/>
      <c r="G17" s="34"/>
      <c r="H17" s="102"/>
      <c r="I17" s="102"/>
      <c r="J17" s="34"/>
    </row>
    <row r="18" spans="1:17" x14ac:dyDescent="0.25">
      <c r="A18" s="98"/>
      <c r="B18" s="99"/>
      <c r="C18" s="100"/>
      <c r="D18" s="34"/>
      <c r="E18" s="101"/>
      <c r="F18" s="100"/>
      <c r="G18" s="34"/>
      <c r="H18" s="102"/>
      <c r="I18" s="102"/>
      <c r="J18" s="34"/>
    </row>
    <row r="19" spans="1:17" x14ac:dyDescent="0.25">
      <c r="A19" s="98"/>
      <c r="B19" s="99"/>
      <c r="C19" s="100"/>
      <c r="D19" s="34"/>
      <c r="E19" s="101"/>
      <c r="F19" s="100"/>
      <c r="G19" s="34"/>
      <c r="H19" s="102"/>
      <c r="I19" s="102"/>
      <c r="J19" s="34"/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5"/>
      <c r="B27" s="234"/>
      <c r="C27" s="240"/>
      <c r="D27" s="236"/>
      <c r="E27" s="237"/>
      <c r="F27" s="240"/>
      <c r="G27" s="236"/>
      <c r="H27" s="239"/>
      <c r="I27" s="239"/>
      <c r="J27" s="236"/>
    </row>
    <row r="28" spans="1:17" x14ac:dyDescent="0.25">
      <c r="A28" s="235"/>
      <c r="B28" s="234"/>
      <c r="C28" s="240"/>
      <c r="D28" s="236"/>
      <c r="E28" s="237"/>
      <c r="F28" s="240"/>
      <c r="G28" s="236"/>
      <c r="H28" s="239"/>
      <c r="I28" s="239"/>
      <c r="J28" s="236"/>
    </row>
    <row r="29" spans="1:17" x14ac:dyDescent="0.25">
      <c r="A29" s="235"/>
      <c r="B29" s="234"/>
      <c r="C29" s="240"/>
      <c r="D29" s="236"/>
      <c r="E29" s="237"/>
      <c r="F29" s="240"/>
      <c r="G29" s="236"/>
      <c r="H29" s="239"/>
      <c r="I29" s="239"/>
      <c r="J29" s="236"/>
    </row>
    <row r="30" spans="1:17" s="218" customFormat="1" x14ac:dyDescent="0.25">
      <c r="A30" s="226"/>
      <c r="B30" s="223" t="s">
        <v>11</v>
      </c>
      <c r="C30" s="232">
        <f>SUM(C8:C29)</f>
        <v>95</v>
      </c>
      <c r="D30" s="224">
        <f>SUM(D8:D29)</f>
        <v>7330100</v>
      </c>
      <c r="E30" s="223" t="s">
        <v>11</v>
      </c>
      <c r="F30" s="232">
        <f>SUM(F8:F29)</f>
        <v>37</v>
      </c>
      <c r="G30" s="224">
        <f>SUM(G8:G29)</f>
        <v>644613</v>
      </c>
      <c r="H30" s="232">
        <f>SUM(H8:H29)</f>
        <v>0</v>
      </c>
      <c r="I30" s="232">
        <f>SUM(I8:I29)</f>
        <v>6481200</v>
      </c>
      <c r="J30" s="224"/>
    </row>
    <row r="31" spans="1:17" s="218" customFormat="1" x14ac:dyDescent="0.25">
      <c r="A31" s="226"/>
      <c r="B31" s="223"/>
      <c r="C31" s="232"/>
      <c r="D31" s="224"/>
      <c r="E31" s="223"/>
      <c r="F31" s="232"/>
      <c r="G31" s="224"/>
      <c r="H31" s="232"/>
      <c r="I31" s="232"/>
      <c r="J31" s="224"/>
    </row>
    <row r="32" spans="1:17" x14ac:dyDescent="0.25">
      <c r="A32" s="225"/>
      <c r="B32" s="226"/>
      <c r="C32" s="240"/>
      <c r="D32" s="236"/>
      <c r="E32" s="223"/>
      <c r="F32" s="240"/>
      <c r="G32" s="420" t="s">
        <v>12</v>
      </c>
      <c r="H32" s="420"/>
      <c r="I32" s="236"/>
      <c r="J32" s="227">
        <f>SUM(D8:D29)</f>
        <v>7330100</v>
      </c>
      <c r="P32" s="218"/>
      <c r="Q32" s="218"/>
    </row>
    <row r="33" spans="1:10" x14ac:dyDescent="0.25">
      <c r="A33" s="235"/>
      <c r="B33" s="234"/>
      <c r="C33" s="240"/>
      <c r="D33" s="236"/>
      <c r="E33" s="237"/>
      <c r="F33" s="240"/>
      <c r="G33" s="420" t="s">
        <v>13</v>
      </c>
      <c r="H33" s="420"/>
      <c r="I33" s="237"/>
      <c r="J33" s="227">
        <f>SUM(G8:G29)</f>
        <v>644613</v>
      </c>
    </row>
    <row r="34" spans="1:10" x14ac:dyDescent="0.25">
      <c r="A34" s="228"/>
      <c r="B34" s="237"/>
      <c r="C34" s="240"/>
      <c r="D34" s="236"/>
      <c r="E34" s="237"/>
      <c r="F34" s="240"/>
      <c r="G34" s="420" t="s">
        <v>14</v>
      </c>
      <c r="H34" s="420"/>
      <c r="I34" s="229"/>
      <c r="J34" s="229">
        <f>J32-J33</f>
        <v>6685487</v>
      </c>
    </row>
    <row r="35" spans="1:10" x14ac:dyDescent="0.25">
      <c r="A35" s="235"/>
      <c r="B35" s="230"/>
      <c r="C35" s="240"/>
      <c r="D35" s="231"/>
      <c r="E35" s="237"/>
      <c r="F35" s="240"/>
      <c r="G35" s="420" t="s">
        <v>15</v>
      </c>
      <c r="H35" s="420"/>
      <c r="I35" s="237"/>
      <c r="J35" s="227">
        <f>SUM(H8:H29)</f>
        <v>0</v>
      </c>
    </row>
    <row r="36" spans="1:10" x14ac:dyDescent="0.25">
      <c r="A36" s="235"/>
      <c r="B36" s="230"/>
      <c r="C36" s="240"/>
      <c r="D36" s="231"/>
      <c r="E36" s="237"/>
      <c r="F36" s="240"/>
      <c r="G36" s="420" t="s">
        <v>16</v>
      </c>
      <c r="H36" s="420"/>
      <c r="I36" s="237"/>
      <c r="J36" s="227">
        <f>J34+J35</f>
        <v>6685487</v>
      </c>
    </row>
    <row r="37" spans="1:10" x14ac:dyDescent="0.25">
      <c r="A37" s="235"/>
      <c r="B37" s="230"/>
      <c r="C37" s="240"/>
      <c r="D37" s="231"/>
      <c r="E37" s="237"/>
      <c r="F37" s="240"/>
      <c r="G37" s="420" t="s">
        <v>5</v>
      </c>
      <c r="H37" s="420"/>
      <c r="I37" s="237"/>
      <c r="J37" s="227">
        <f>SUM(I8:I29)</f>
        <v>6481200</v>
      </c>
    </row>
    <row r="38" spans="1:10" x14ac:dyDescent="0.25">
      <c r="A38" s="235"/>
      <c r="B38" s="230"/>
      <c r="C38" s="240"/>
      <c r="D38" s="231"/>
      <c r="E38" s="237"/>
      <c r="F38" s="240"/>
      <c r="G38" s="420" t="s">
        <v>31</v>
      </c>
      <c r="H38" s="420"/>
      <c r="I38" s="234" t="str">
        <f>IF(J38&gt;0,"SALDO",IF(J38&lt;0,"PIUTANG",IF(J38=0,"LUNAS")))</f>
        <v>PIUTANG</v>
      </c>
      <c r="J38" s="227">
        <f>J37-J36</f>
        <v>-204287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8:H38"/>
    <mergeCell ref="G32:H32"/>
    <mergeCell ref="G33:H33"/>
    <mergeCell ref="G34:H34"/>
    <mergeCell ref="G35:H35"/>
    <mergeCell ref="G36:H36"/>
    <mergeCell ref="G37:H3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J73"/>
  <sheetViews>
    <sheetView workbookViewId="0">
      <pane ySplit="6" topLeftCell="A7" activePane="bottomLeft" state="frozen"/>
      <selection pane="bottomLeft" activeCell="O19" sqref="O19"/>
    </sheetView>
  </sheetViews>
  <sheetFormatPr defaultRowHeight="15" x14ac:dyDescent="0.25"/>
  <cols>
    <col min="1" max="1" width="9.85546875" bestFit="1" customWidth="1"/>
    <col min="2" max="2" width="10.28515625" style="112" customWidth="1"/>
    <col min="3" max="3" width="5.28515625" style="37" customWidth="1"/>
    <col min="4" max="4" width="11.5703125" bestFit="1" customWidth="1"/>
    <col min="5" max="5" width="10.42578125" style="112" customWidth="1"/>
    <col min="6" max="6" width="5.42578125" style="37" bestFit="1" customWidth="1"/>
    <col min="7" max="7" width="11.42578125" customWidth="1"/>
    <col min="8" max="8" width="9.28515625" customWidth="1"/>
    <col min="9" max="9" width="12" customWidth="1"/>
    <col min="10" max="10" width="14.5703125" style="70" customWidth="1"/>
  </cols>
  <sheetData>
    <row r="1" spans="1:10" x14ac:dyDescent="0.25">
      <c r="A1" s="109" t="s">
        <v>0</v>
      </c>
      <c r="B1" s="22"/>
      <c r="C1" s="78" t="s">
        <v>60</v>
      </c>
      <c r="D1" s="20"/>
      <c r="E1" s="22"/>
      <c r="F1" s="414" t="s">
        <v>22</v>
      </c>
      <c r="G1" s="414"/>
      <c r="H1" s="414"/>
      <c r="I1" s="20"/>
    </row>
    <row r="2" spans="1:10" x14ac:dyDescent="0.25">
      <c r="A2" s="109" t="s">
        <v>1</v>
      </c>
      <c r="B2" s="22"/>
      <c r="C2" s="78" t="s">
        <v>19</v>
      </c>
      <c r="D2" s="20"/>
      <c r="E2" s="22"/>
      <c r="F2" s="414" t="s">
        <v>21</v>
      </c>
      <c r="G2" s="414"/>
      <c r="H2" s="414"/>
      <c r="I2" s="21">
        <f>J72*-1</f>
        <v>0</v>
      </c>
    </row>
    <row r="4" spans="1:10" ht="19.5" x14ac:dyDescent="0.25">
      <c r="A4" s="415"/>
      <c r="B4" s="415"/>
      <c r="C4" s="415"/>
      <c r="D4" s="415"/>
      <c r="E4" s="415"/>
      <c r="F4" s="415"/>
      <c r="G4" s="415"/>
      <c r="H4" s="415"/>
      <c r="I4" s="415"/>
      <c r="J4" s="415"/>
    </row>
    <row r="5" spans="1:10" x14ac:dyDescent="0.25">
      <c r="A5" s="416" t="s">
        <v>2</v>
      </c>
      <c r="B5" s="417" t="s">
        <v>3</v>
      </c>
      <c r="C5" s="417"/>
      <c r="D5" s="417"/>
      <c r="E5" s="417"/>
      <c r="F5" s="417"/>
      <c r="G5" s="417"/>
      <c r="H5" s="485" t="s">
        <v>4</v>
      </c>
      <c r="I5" s="482" t="s">
        <v>5</v>
      </c>
      <c r="J5" s="483" t="s">
        <v>6</v>
      </c>
    </row>
    <row r="6" spans="1:10" x14ac:dyDescent="0.25">
      <c r="A6" s="416"/>
      <c r="B6" s="30" t="s">
        <v>7</v>
      </c>
      <c r="C6" s="79" t="s">
        <v>8</v>
      </c>
      <c r="D6" s="31" t="s">
        <v>9</v>
      </c>
      <c r="E6" s="30" t="s">
        <v>10</v>
      </c>
      <c r="F6" s="79" t="s">
        <v>8</v>
      </c>
      <c r="G6" s="31" t="s">
        <v>9</v>
      </c>
      <c r="H6" s="486"/>
      <c r="I6" s="482"/>
      <c r="J6" s="483"/>
    </row>
    <row r="7" spans="1:10" x14ac:dyDescent="0.25">
      <c r="A7" s="114">
        <v>42507</v>
      </c>
      <c r="B7" s="115">
        <v>160083491</v>
      </c>
      <c r="C7" s="116">
        <v>18</v>
      </c>
      <c r="D7" s="117">
        <v>2109888</v>
      </c>
      <c r="E7" s="115"/>
      <c r="F7" s="116"/>
      <c r="G7" s="117"/>
      <c r="H7" s="118"/>
      <c r="I7" s="117"/>
      <c r="J7" s="119"/>
    </row>
    <row r="8" spans="1:10" x14ac:dyDescent="0.25">
      <c r="A8" s="114">
        <v>42511</v>
      </c>
      <c r="B8" s="115"/>
      <c r="C8" s="116"/>
      <c r="D8" s="117"/>
      <c r="E8" s="115">
        <v>160022798</v>
      </c>
      <c r="F8" s="116">
        <v>18</v>
      </c>
      <c r="G8" s="117">
        <v>2109888</v>
      </c>
      <c r="H8" s="118"/>
      <c r="I8" s="117"/>
      <c r="J8" s="119"/>
    </row>
    <row r="9" spans="1:10" x14ac:dyDescent="0.25">
      <c r="A9" s="114">
        <v>42515</v>
      </c>
      <c r="B9" s="115">
        <v>160084411</v>
      </c>
      <c r="C9" s="116">
        <v>20</v>
      </c>
      <c r="D9" s="117">
        <v>1793313</v>
      </c>
      <c r="E9" s="115"/>
      <c r="F9" s="116"/>
      <c r="G9" s="117"/>
      <c r="H9" s="118"/>
      <c r="I9" s="117"/>
      <c r="J9" s="119"/>
    </row>
    <row r="10" spans="1:10" x14ac:dyDescent="0.25">
      <c r="A10" s="114">
        <v>42516</v>
      </c>
      <c r="B10" s="115">
        <v>160084548</v>
      </c>
      <c r="C10" s="116">
        <v>18</v>
      </c>
      <c r="D10" s="117">
        <v>1708613</v>
      </c>
      <c r="E10" s="115">
        <v>160088978</v>
      </c>
      <c r="F10" s="116">
        <v>20</v>
      </c>
      <c r="G10" s="117">
        <v>1793313</v>
      </c>
      <c r="H10" s="118"/>
      <c r="I10" s="117"/>
      <c r="J10" s="119"/>
    </row>
    <row r="11" spans="1:10" x14ac:dyDescent="0.25">
      <c r="A11" s="114">
        <v>42517</v>
      </c>
      <c r="B11" s="115">
        <v>160084716</v>
      </c>
      <c r="C11" s="116">
        <v>19</v>
      </c>
      <c r="D11" s="117">
        <v>1609825</v>
      </c>
      <c r="E11" s="115">
        <v>160023034</v>
      </c>
      <c r="F11" s="116">
        <v>18</v>
      </c>
      <c r="G11" s="117">
        <v>1708613</v>
      </c>
      <c r="H11" s="118"/>
      <c r="I11" s="117"/>
      <c r="J11" s="119"/>
    </row>
    <row r="12" spans="1:10" x14ac:dyDescent="0.25">
      <c r="A12" s="114">
        <v>42520</v>
      </c>
      <c r="B12" s="115">
        <v>160085104</v>
      </c>
      <c r="C12" s="116">
        <v>20</v>
      </c>
      <c r="D12" s="117">
        <v>1691813</v>
      </c>
      <c r="E12" s="115">
        <v>160023154</v>
      </c>
      <c r="F12" s="116">
        <v>19</v>
      </c>
      <c r="G12" s="117">
        <v>1609825</v>
      </c>
      <c r="H12" s="118"/>
      <c r="I12" s="117"/>
      <c r="J12" s="119"/>
    </row>
    <row r="13" spans="1:10" x14ac:dyDescent="0.25">
      <c r="A13" s="114"/>
      <c r="B13" s="115"/>
      <c r="C13" s="116"/>
      <c r="D13" s="117"/>
      <c r="E13" s="115">
        <v>160023501</v>
      </c>
      <c r="F13" s="116">
        <v>20</v>
      </c>
      <c r="G13" s="117">
        <v>1691813</v>
      </c>
      <c r="H13" s="118"/>
      <c r="I13" s="117"/>
      <c r="J13" s="119"/>
    </row>
    <row r="14" spans="1:10" x14ac:dyDescent="0.25">
      <c r="A14" s="114">
        <v>42571</v>
      </c>
      <c r="B14" s="115">
        <v>160091546</v>
      </c>
      <c r="C14" s="116">
        <v>30</v>
      </c>
      <c r="D14" s="117">
        <v>3556788</v>
      </c>
      <c r="E14" s="115"/>
      <c r="F14" s="116"/>
      <c r="G14" s="117"/>
      <c r="H14" s="118"/>
      <c r="I14" s="117"/>
      <c r="J14" s="119"/>
    </row>
    <row r="15" spans="1:10" x14ac:dyDescent="0.25">
      <c r="A15" s="114">
        <v>42574</v>
      </c>
      <c r="B15" s="115">
        <v>160091797</v>
      </c>
      <c r="C15" s="116">
        <v>20</v>
      </c>
      <c r="D15" s="117">
        <v>2248663</v>
      </c>
      <c r="E15" s="115"/>
      <c r="F15" s="116"/>
      <c r="G15" s="117"/>
      <c r="H15" s="118"/>
      <c r="I15" s="117"/>
      <c r="J15" s="119"/>
    </row>
    <row r="16" spans="1:10" x14ac:dyDescent="0.25">
      <c r="A16" s="114">
        <v>42576</v>
      </c>
      <c r="B16" s="115"/>
      <c r="C16" s="116"/>
      <c r="D16" s="117"/>
      <c r="E16" s="115">
        <v>160025059</v>
      </c>
      <c r="F16" s="116">
        <v>30</v>
      </c>
      <c r="G16" s="117">
        <v>3556788</v>
      </c>
      <c r="H16" s="118"/>
      <c r="I16" s="117"/>
      <c r="J16" s="119"/>
    </row>
    <row r="17" spans="1:10" x14ac:dyDescent="0.25">
      <c r="A17" s="114">
        <v>42579</v>
      </c>
      <c r="B17" s="115"/>
      <c r="C17" s="116"/>
      <c r="D17" s="117"/>
      <c r="E17" s="115">
        <v>160025117</v>
      </c>
      <c r="F17" s="116">
        <v>20</v>
      </c>
      <c r="G17" s="117">
        <v>2248663</v>
      </c>
      <c r="H17" s="118"/>
      <c r="I17" s="117"/>
      <c r="J17" s="119"/>
    </row>
    <row r="18" spans="1:10" x14ac:dyDescent="0.25">
      <c r="A18" s="114"/>
      <c r="B18" s="115"/>
      <c r="C18" s="116"/>
      <c r="D18" s="117"/>
      <c r="E18" s="115"/>
      <c r="F18" s="116"/>
      <c r="G18" s="117"/>
      <c r="H18" s="118"/>
      <c r="I18" s="117"/>
      <c r="J18" s="119"/>
    </row>
    <row r="19" spans="1:10" x14ac:dyDescent="0.25">
      <c r="A19" s="114"/>
      <c r="B19" s="115"/>
      <c r="C19" s="116"/>
      <c r="D19" s="117"/>
      <c r="E19" s="115"/>
      <c r="F19" s="116"/>
      <c r="G19" s="117"/>
      <c r="H19" s="118"/>
      <c r="I19" s="117"/>
      <c r="J19" s="119"/>
    </row>
    <row r="20" spans="1:10" x14ac:dyDescent="0.25">
      <c r="A20" s="114"/>
      <c r="B20" s="115"/>
      <c r="C20" s="116"/>
      <c r="D20" s="117"/>
      <c r="E20" s="115"/>
      <c r="F20" s="120"/>
      <c r="G20" s="117"/>
      <c r="H20" s="118"/>
      <c r="I20" s="117"/>
      <c r="J20" s="119"/>
    </row>
    <row r="21" spans="1:10" x14ac:dyDescent="0.25">
      <c r="A21" s="114"/>
      <c r="B21" s="115"/>
      <c r="C21" s="116"/>
      <c r="D21" s="117"/>
      <c r="E21" s="115"/>
      <c r="F21" s="120"/>
      <c r="G21" s="117"/>
      <c r="H21" s="118"/>
      <c r="I21" s="117"/>
      <c r="J21" s="119"/>
    </row>
    <row r="22" spans="1:10" x14ac:dyDescent="0.25">
      <c r="A22" s="114"/>
      <c r="B22" s="115"/>
      <c r="C22" s="116"/>
      <c r="D22" s="117"/>
      <c r="E22" s="115"/>
      <c r="F22" s="120"/>
      <c r="G22" s="117"/>
      <c r="H22" s="118"/>
      <c r="I22" s="117"/>
      <c r="J22" s="119"/>
    </row>
    <row r="23" spans="1:10" x14ac:dyDescent="0.25">
      <c r="A23" s="114"/>
      <c r="B23" s="115"/>
      <c r="C23" s="116"/>
      <c r="D23" s="117"/>
      <c r="E23" s="115"/>
      <c r="F23" s="120"/>
      <c r="G23" s="117"/>
      <c r="H23" s="118"/>
      <c r="I23" s="117"/>
      <c r="J23" s="119"/>
    </row>
    <row r="24" spans="1:10" x14ac:dyDescent="0.25">
      <c r="A24" s="114"/>
      <c r="B24" s="115"/>
      <c r="C24" s="116"/>
      <c r="D24" s="117"/>
      <c r="E24" s="115"/>
      <c r="F24" s="120"/>
      <c r="G24" s="117"/>
      <c r="H24" s="118"/>
      <c r="I24" s="117"/>
      <c r="J24" s="119"/>
    </row>
    <row r="25" spans="1:10" x14ac:dyDescent="0.25">
      <c r="A25" s="114"/>
      <c r="B25" s="115"/>
      <c r="C25" s="116"/>
      <c r="D25" s="117"/>
      <c r="E25" s="115"/>
      <c r="F25" s="120"/>
      <c r="G25" s="117"/>
      <c r="H25" s="118"/>
      <c r="I25" s="117"/>
      <c r="J25" s="119"/>
    </row>
    <row r="26" spans="1:10" x14ac:dyDescent="0.25">
      <c r="A26" s="114"/>
      <c r="B26" s="115"/>
      <c r="C26" s="116"/>
      <c r="D26" s="117"/>
      <c r="E26" s="115"/>
      <c r="F26" s="120"/>
      <c r="G26" s="117"/>
      <c r="H26" s="118"/>
      <c r="I26" s="117"/>
      <c r="J26" s="119"/>
    </row>
    <row r="27" spans="1:10" x14ac:dyDescent="0.25">
      <c r="A27" s="114"/>
      <c r="B27" s="115"/>
      <c r="C27" s="116"/>
      <c r="D27" s="117"/>
      <c r="E27" s="115"/>
      <c r="F27" s="120"/>
      <c r="G27" s="117"/>
      <c r="H27" s="118"/>
      <c r="I27" s="117"/>
      <c r="J27" s="119"/>
    </row>
    <row r="28" spans="1:10" s="67" customFormat="1" x14ac:dyDescent="0.25">
      <c r="A28" s="121"/>
      <c r="B28" s="122"/>
      <c r="C28" s="123"/>
      <c r="D28" s="124"/>
      <c r="E28" s="122"/>
      <c r="F28" s="123"/>
      <c r="G28" s="124"/>
      <c r="H28" s="125"/>
      <c r="I28" s="124"/>
      <c r="J28" s="126"/>
    </row>
    <row r="29" spans="1:10" s="67" customFormat="1" x14ac:dyDescent="0.25">
      <c r="A29" s="121"/>
      <c r="B29" s="122"/>
      <c r="C29" s="123"/>
      <c r="D29" s="124"/>
      <c r="E29" s="122"/>
      <c r="F29" s="123"/>
      <c r="G29" s="124"/>
      <c r="H29" s="125"/>
      <c r="I29" s="124"/>
      <c r="J29" s="126"/>
    </row>
    <row r="30" spans="1:10" s="67" customFormat="1" x14ac:dyDescent="0.25">
      <c r="A30" s="121"/>
      <c r="B30" s="122"/>
      <c r="C30" s="123"/>
      <c r="D30" s="124"/>
      <c r="E30" s="122"/>
      <c r="F30" s="123"/>
      <c r="G30" s="124"/>
      <c r="H30" s="125"/>
      <c r="I30" s="124"/>
      <c r="J30" s="126"/>
    </row>
    <row r="31" spans="1:10" s="67" customFormat="1" x14ac:dyDescent="0.25">
      <c r="A31" s="121"/>
      <c r="B31" s="122"/>
      <c r="C31" s="123"/>
      <c r="D31" s="124"/>
      <c r="E31" s="122"/>
      <c r="F31" s="123"/>
      <c r="G31" s="124"/>
      <c r="H31" s="125"/>
      <c r="I31" s="127"/>
      <c r="J31" s="126"/>
    </row>
    <row r="32" spans="1:10" s="67" customFormat="1" x14ac:dyDescent="0.25">
      <c r="A32" s="121"/>
      <c r="B32" s="122"/>
      <c r="C32" s="123"/>
      <c r="D32" s="124"/>
      <c r="E32" s="122"/>
      <c r="F32" s="123"/>
      <c r="G32" s="124"/>
      <c r="H32" s="125"/>
      <c r="I32" s="124"/>
      <c r="J32" s="126"/>
    </row>
    <row r="33" spans="1:10" s="67" customFormat="1" x14ac:dyDescent="0.25">
      <c r="A33" s="121"/>
      <c r="B33" s="122"/>
      <c r="C33" s="123"/>
      <c r="D33" s="124"/>
      <c r="E33" s="122"/>
      <c r="F33" s="123"/>
      <c r="G33" s="124"/>
      <c r="H33" s="125"/>
      <c r="I33" s="124"/>
      <c r="J33" s="126"/>
    </row>
    <row r="34" spans="1:10" s="67" customFormat="1" x14ac:dyDescent="0.25">
      <c r="A34" s="121"/>
      <c r="B34" s="122"/>
      <c r="C34" s="123"/>
      <c r="D34" s="124"/>
      <c r="E34" s="122"/>
      <c r="F34" s="123"/>
      <c r="G34" s="124"/>
      <c r="H34" s="125"/>
      <c r="I34" s="124"/>
      <c r="J34" s="126"/>
    </row>
    <row r="35" spans="1:10" s="67" customFormat="1" x14ac:dyDescent="0.25">
      <c r="A35" s="121"/>
      <c r="B35" s="122"/>
      <c r="C35" s="123"/>
      <c r="D35" s="124"/>
      <c r="E35" s="122"/>
      <c r="F35" s="123"/>
      <c r="G35" s="124"/>
      <c r="H35" s="125"/>
      <c r="I35" s="124"/>
      <c r="J35" s="126"/>
    </row>
    <row r="36" spans="1:10" s="67" customFormat="1" x14ac:dyDescent="0.25">
      <c r="A36" s="121"/>
      <c r="B36" s="122"/>
      <c r="C36" s="123"/>
      <c r="D36" s="124"/>
      <c r="E36" s="122"/>
      <c r="F36" s="123"/>
      <c r="G36" s="124"/>
      <c r="H36" s="125"/>
      <c r="I36" s="124"/>
      <c r="J36" s="126"/>
    </row>
    <row r="37" spans="1:10" s="67" customFormat="1" x14ac:dyDescent="0.25">
      <c r="A37" s="121"/>
      <c r="B37" s="122"/>
      <c r="C37" s="123"/>
      <c r="D37" s="124"/>
      <c r="E37" s="122"/>
      <c r="F37" s="123"/>
      <c r="G37" s="124"/>
      <c r="H37" s="125"/>
      <c r="I37" s="124"/>
      <c r="J37" s="126"/>
    </row>
    <row r="38" spans="1:10" s="67" customFormat="1" x14ac:dyDescent="0.25">
      <c r="A38" s="121"/>
      <c r="B38" s="122"/>
      <c r="C38" s="123"/>
      <c r="D38" s="124"/>
      <c r="E38" s="122"/>
      <c r="F38" s="123"/>
      <c r="G38" s="124"/>
      <c r="H38" s="125"/>
      <c r="I38" s="124"/>
      <c r="J38" s="126"/>
    </row>
    <row r="39" spans="1:10" s="67" customFormat="1" x14ac:dyDescent="0.25">
      <c r="A39" s="121"/>
      <c r="B39" s="122"/>
      <c r="C39" s="123"/>
      <c r="D39" s="124"/>
      <c r="E39" s="122"/>
      <c r="F39" s="123"/>
      <c r="G39" s="124"/>
      <c r="H39" s="125"/>
      <c r="I39" s="124"/>
      <c r="J39" s="126"/>
    </row>
    <row r="40" spans="1:10" s="67" customFormat="1" x14ac:dyDescent="0.25">
      <c r="A40" s="121"/>
      <c r="B40" s="122"/>
      <c r="C40" s="123"/>
      <c r="D40" s="124"/>
      <c r="E40" s="122"/>
      <c r="F40" s="123"/>
      <c r="G40" s="124"/>
      <c r="H40" s="125"/>
      <c r="I40" s="124"/>
      <c r="J40" s="126"/>
    </row>
    <row r="41" spans="1:10" s="67" customFormat="1" x14ac:dyDescent="0.25">
      <c r="A41" s="121"/>
      <c r="B41" s="122"/>
      <c r="C41" s="123"/>
      <c r="D41" s="124"/>
      <c r="E41" s="122"/>
      <c r="F41" s="123"/>
      <c r="G41" s="124"/>
      <c r="H41" s="125"/>
      <c r="I41" s="124"/>
      <c r="J41" s="126"/>
    </row>
    <row r="42" spans="1:10" s="67" customFormat="1" x14ac:dyDescent="0.25">
      <c r="A42" s="121"/>
      <c r="B42" s="122"/>
      <c r="C42" s="123"/>
      <c r="D42" s="124"/>
      <c r="E42" s="122"/>
      <c r="F42" s="123"/>
      <c r="G42" s="124"/>
      <c r="H42" s="125"/>
      <c r="I42" s="124"/>
      <c r="J42" s="126"/>
    </row>
    <row r="43" spans="1:10" s="67" customFormat="1" ht="38.25" customHeight="1" x14ac:dyDescent="0.25">
      <c r="A43" s="121"/>
      <c r="B43" s="122"/>
      <c r="C43" s="123"/>
      <c r="D43" s="124"/>
      <c r="E43" s="122"/>
      <c r="F43" s="123"/>
      <c r="G43" s="124"/>
      <c r="H43" s="125"/>
      <c r="I43" s="124"/>
      <c r="J43" s="128"/>
    </row>
    <row r="44" spans="1:10" s="67" customFormat="1" x14ac:dyDescent="0.25">
      <c r="A44" s="121"/>
      <c r="B44" s="122"/>
      <c r="C44" s="123"/>
      <c r="D44" s="124"/>
      <c r="E44" s="122"/>
      <c r="F44" s="123"/>
      <c r="G44" s="124"/>
      <c r="H44" s="125"/>
      <c r="I44" s="124"/>
      <c r="J44" s="126"/>
    </row>
    <row r="45" spans="1:10" s="67" customFormat="1" x14ac:dyDescent="0.25">
      <c r="A45" s="121"/>
      <c r="B45" s="122"/>
      <c r="C45" s="123"/>
      <c r="D45" s="124"/>
      <c r="E45" s="122"/>
      <c r="F45" s="123"/>
      <c r="G45" s="124"/>
      <c r="H45" s="125"/>
      <c r="I45" s="124"/>
      <c r="J45" s="126"/>
    </row>
    <row r="46" spans="1:10" s="67" customFormat="1" x14ac:dyDescent="0.25">
      <c r="A46" s="121"/>
      <c r="B46" s="122"/>
      <c r="C46" s="123"/>
      <c r="D46" s="124"/>
      <c r="E46" s="122"/>
      <c r="F46" s="123"/>
      <c r="G46" s="124"/>
      <c r="H46" s="125"/>
      <c r="I46" s="124"/>
      <c r="J46" s="126"/>
    </row>
    <row r="47" spans="1:10" s="67" customFormat="1" x14ac:dyDescent="0.25">
      <c r="A47" s="121"/>
      <c r="B47" s="122"/>
      <c r="C47" s="123"/>
      <c r="D47" s="124"/>
      <c r="E47" s="122"/>
      <c r="F47" s="123"/>
      <c r="G47" s="124"/>
      <c r="H47" s="125"/>
      <c r="I47" s="124"/>
      <c r="J47" s="126"/>
    </row>
    <row r="48" spans="1:10" s="67" customFormat="1" x14ac:dyDescent="0.25">
      <c r="A48" s="121"/>
      <c r="B48" s="122"/>
      <c r="C48" s="123"/>
      <c r="D48" s="124"/>
      <c r="E48" s="122"/>
      <c r="F48" s="123"/>
      <c r="G48" s="124"/>
      <c r="H48" s="125"/>
      <c r="I48" s="124"/>
      <c r="J48" s="126"/>
    </row>
    <row r="49" spans="1:10" s="67" customFormat="1" x14ac:dyDescent="0.25">
      <c r="A49" s="121"/>
      <c r="B49" s="122"/>
      <c r="C49" s="123"/>
      <c r="D49" s="124"/>
      <c r="E49" s="122"/>
      <c r="F49" s="123"/>
      <c r="G49" s="124"/>
      <c r="H49" s="125"/>
      <c r="I49" s="124"/>
      <c r="J49" s="126"/>
    </row>
    <row r="50" spans="1:10" s="67" customFormat="1" x14ac:dyDescent="0.25">
      <c r="A50" s="121"/>
      <c r="B50" s="122"/>
      <c r="C50" s="123"/>
      <c r="D50" s="124"/>
      <c r="E50" s="122"/>
      <c r="F50" s="123"/>
      <c r="G50" s="124"/>
      <c r="H50" s="125"/>
      <c r="I50" s="124"/>
      <c r="J50" s="126"/>
    </row>
    <row r="51" spans="1:10" s="67" customFormat="1" x14ac:dyDescent="0.25">
      <c r="A51" s="121"/>
      <c r="B51" s="122"/>
      <c r="C51" s="123"/>
      <c r="D51" s="124"/>
      <c r="E51" s="122"/>
      <c r="F51" s="123"/>
      <c r="G51" s="124"/>
      <c r="H51" s="125"/>
      <c r="I51" s="124"/>
      <c r="J51" s="126"/>
    </row>
    <row r="52" spans="1:10" s="67" customFormat="1" x14ac:dyDescent="0.25">
      <c r="A52" s="121"/>
      <c r="B52" s="122"/>
      <c r="C52" s="123"/>
      <c r="D52" s="124"/>
      <c r="E52" s="122"/>
      <c r="F52" s="123"/>
      <c r="G52" s="124"/>
      <c r="H52" s="125"/>
      <c r="I52" s="124"/>
      <c r="J52" s="126"/>
    </row>
    <row r="53" spans="1:10" s="67" customFormat="1" x14ac:dyDescent="0.25">
      <c r="A53" s="121"/>
      <c r="B53" s="122"/>
      <c r="C53" s="123"/>
      <c r="D53" s="124"/>
      <c r="E53" s="122"/>
      <c r="F53" s="123"/>
      <c r="G53" s="124"/>
      <c r="H53" s="125"/>
      <c r="I53" s="124"/>
      <c r="J53" s="126"/>
    </row>
    <row r="54" spans="1:10" s="67" customFormat="1" x14ac:dyDescent="0.25">
      <c r="A54" s="121"/>
      <c r="B54" s="122"/>
      <c r="C54" s="123"/>
      <c r="D54" s="124"/>
      <c r="E54" s="122"/>
      <c r="F54" s="123"/>
      <c r="G54" s="124"/>
      <c r="H54" s="125"/>
      <c r="I54" s="124"/>
      <c r="J54" s="126"/>
    </row>
    <row r="55" spans="1:10" s="67" customFormat="1" x14ac:dyDescent="0.25">
      <c r="A55" s="121"/>
      <c r="B55" s="122"/>
      <c r="C55" s="123"/>
      <c r="D55" s="124"/>
      <c r="E55" s="122"/>
      <c r="F55" s="123"/>
      <c r="G55" s="124"/>
      <c r="H55" s="125"/>
      <c r="I55" s="124"/>
      <c r="J55" s="126"/>
    </row>
    <row r="56" spans="1:10" s="67" customFormat="1" x14ac:dyDescent="0.25">
      <c r="A56" s="121"/>
      <c r="B56" s="122"/>
      <c r="C56" s="123"/>
      <c r="D56" s="124"/>
      <c r="E56" s="122"/>
      <c r="F56" s="123"/>
      <c r="G56" s="124"/>
      <c r="H56" s="125"/>
      <c r="I56" s="124"/>
      <c r="J56" s="126"/>
    </row>
    <row r="57" spans="1:10" s="67" customFormat="1" x14ac:dyDescent="0.25">
      <c r="A57" s="121"/>
      <c r="B57" s="122"/>
      <c r="C57" s="123"/>
      <c r="D57" s="124"/>
      <c r="E57" s="122"/>
      <c r="F57" s="123"/>
      <c r="G57" s="124"/>
      <c r="H57" s="125"/>
      <c r="I57" s="124"/>
      <c r="J57" s="126"/>
    </row>
    <row r="58" spans="1:10" s="67" customFormat="1" x14ac:dyDescent="0.25">
      <c r="A58" s="121"/>
      <c r="B58" s="122"/>
      <c r="C58" s="123"/>
      <c r="D58" s="124"/>
      <c r="E58" s="122"/>
      <c r="F58" s="123"/>
      <c r="G58" s="124"/>
      <c r="H58" s="125"/>
      <c r="I58" s="124"/>
      <c r="J58" s="126"/>
    </row>
    <row r="59" spans="1:10" s="67" customFormat="1" x14ac:dyDescent="0.25">
      <c r="A59" s="66"/>
      <c r="B59" s="29"/>
      <c r="C59" s="59"/>
      <c r="D59" s="64"/>
      <c r="E59" s="29"/>
      <c r="F59" s="59"/>
      <c r="G59" s="64"/>
      <c r="H59" s="65"/>
      <c r="I59" s="64"/>
      <c r="J59" s="71"/>
    </row>
    <row r="60" spans="1:10" s="67" customFormat="1" x14ac:dyDescent="0.25">
      <c r="A60" s="66"/>
      <c r="B60" s="29"/>
      <c r="C60" s="59"/>
      <c r="D60" s="64"/>
      <c r="E60" s="29"/>
      <c r="F60" s="59"/>
      <c r="G60" s="64"/>
      <c r="H60" s="65"/>
      <c r="I60" s="64"/>
      <c r="J60" s="71"/>
    </row>
    <row r="61" spans="1:10" s="67" customFormat="1" x14ac:dyDescent="0.25">
      <c r="A61" s="66"/>
      <c r="B61" s="29"/>
      <c r="C61" s="59"/>
      <c r="D61" s="64"/>
      <c r="E61" s="29"/>
      <c r="F61" s="59"/>
      <c r="G61" s="64"/>
      <c r="H61" s="65"/>
      <c r="I61" s="64"/>
      <c r="J61" s="71"/>
    </row>
    <row r="62" spans="1:10" s="67" customFormat="1" x14ac:dyDescent="0.25">
      <c r="A62" s="66"/>
      <c r="B62" s="29"/>
      <c r="C62" s="59"/>
      <c r="D62" s="64"/>
      <c r="E62" s="29"/>
      <c r="F62" s="59"/>
      <c r="G62" s="64"/>
      <c r="H62" s="65"/>
      <c r="I62" s="64"/>
      <c r="J62" s="71"/>
    </row>
    <row r="63" spans="1:10" s="67" customFormat="1" x14ac:dyDescent="0.25">
      <c r="A63" s="66"/>
      <c r="B63" s="29"/>
      <c r="C63" s="59"/>
      <c r="D63" s="64"/>
      <c r="E63" s="29"/>
      <c r="F63" s="59"/>
      <c r="G63" s="64"/>
      <c r="H63" s="65"/>
      <c r="I63" s="64"/>
      <c r="J63" s="71"/>
    </row>
    <row r="64" spans="1:10" s="67" customFormat="1" x14ac:dyDescent="0.25">
      <c r="A64" s="68"/>
      <c r="B64" s="111" t="s">
        <v>11</v>
      </c>
      <c r="C64" s="58">
        <f>SUM(C7:C62)</f>
        <v>145</v>
      </c>
      <c r="D64" s="113">
        <f>SUM(D7:D62)</f>
        <v>14718903</v>
      </c>
      <c r="E64" s="111" t="s">
        <v>11</v>
      </c>
      <c r="F64" s="58">
        <f>SUM(F7:F49)</f>
        <v>145</v>
      </c>
      <c r="G64" s="113">
        <f>SUM(G7:G49)</f>
        <v>14718903</v>
      </c>
      <c r="H64" s="111">
        <f>SUM(H7:H49)</f>
        <v>0</v>
      </c>
      <c r="I64" s="113">
        <f>SUM(I7:I49)</f>
        <v>0</v>
      </c>
      <c r="J64" s="71"/>
    </row>
    <row r="65" spans="1:10" s="67" customFormat="1" x14ac:dyDescent="0.25">
      <c r="A65" s="68"/>
      <c r="B65" s="111"/>
      <c r="C65" s="58"/>
      <c r="D65" s="113"/>
      <c r="E65" s="111"/>
      <c r="F65" s="58"/>
      <c r="G65" s="113"/>
      <c r="H65" s="111"/>
      <c r="I65" s="113"/>
      <c r="J65" s="71"/>
    </row>
    <row r="66" spans="1:10" s="67" customFormat="1" x14ac:dyDescent="0.25">
      <c r="A66" s="68"/>
      <c r="B66" s="110"/>
      <c r="C66" s="59"/>
      <c r="D66" s="113"/>
      <c r="E66" s="111"/>
      <c r="F66" s="59"/>
      <c r="G66" s="484" t="s">
        <v>12</v>
      </c>
      <c r="H66" s="484"/>
      <c r="I66" s="64"/>
      <c r="J66" s="73">
        <f>SUM(D7:D63)</f>
        <v>14718903</v>
      </c>
    </row>
    <row r="67" spans="1:10" s="67" customFormat="1" x14ac:dyDescent="0.25">
      <c r="A67" s="68"/>
      <c r="B67" s="29"/>
      <c r="C67" s="59"/>
      <c r="D67" s="64"/>
      <c r="E67" s="29"/>
      <c r="F67" s="59"/>
      <c r="G67" s="484" t="s">
        <v>13</v>
      </c>
      <c r="H67" s="484"/>
      <c r="I67" s="65"/>
      <c r="J67" s="73">
        <f>SUM(G7:G63)</f>
        <v>14718903</v>
      </c>
    </row>
    <row r="68" spans="1:10" s="67" customFormat="1" x14ac:dyDescent="0.25">
      <c r="A68" s="68"/>
      <c r="B68" s="29"/>
      <c r="C68" s="59"/>
      <c r="D68" s="64"/>
      <c r="E68" s="29"/>
      <c r="F68" s="59"/>
      <c r="G68" s="484" t="s">
        <v>14</v>
      </c>
      <c r="H68" s="484"/>
      <c r="I68" s="113"/>
      <c r="J68" s="73">
        <f>J66-J67</f>
        <v>0</v>
      </c>
    </row>
    <row r="69" spans="1:10" s="67" customFormat="1" x14ac:dyDescent="0.25">
      <c r="A69" s="68"/>
      <c r="B69" s="74"/>
      <c r="C69" s="59"/>
      <c r="D69" s="64"/>
      <c r="E69" s="29"/>
      <c r="F69" s="59"/>
      <c r="G69" s="484" t="s">
        <v>15</v>
      </c>
      <c r="H69" s="484"/>
      <c r="I69" s="65"/>
      <c r="J69" s="73">
        <f>SUM(H7:H63)</f>
        <v>0</v>
      </c>
    </row>
    <row r="70" spans="1:10" s="67" customFormat="1" x14ac:dyDescent="0.25">
      <c r="A70" s="68"/>
      <c r="B70" s="74"/>
      <c r="C70" s="59"/>
      <c r="D70" s="64"/>
      <c r="E70" s="29"/>
      <c r="F70" s="59"/>
      <c r="G70" s="484" t="s">
        <v>16</v>
      </c>
      <c r="H70" s="484"/>
      <c r="I70" s="65"/>
      <c r="J70" s="73">
        <f>J68+J69</f>
        <v>0</v>
      </c>
    </row>
    <row r="71" spans="1:10" s="67" customFormat="1" x14ac:dyDescent="0.25">
      <c r="A71" s="68"/>
      <c r="B71" s="74"/>
      <c r="C71" s="59"/>
      <c r="D71" s="64"/>
      <c r="E71" s="29"/>
      <c r="F71" s="59"/>
      <c r="G71" s="484" t="s">
        <v>5</v>
      </c>
      <c r="H71" s="484"/>
      <c r="I71" s="65"/>
      <c r="J71" s="73">
        <f>SUM(I7:I63)</f>
        <v>0</v>
      </c>
    </row>
    <row r="72" spans="1:10" s="67" customFormat="1" x14ac:dyDescent="0.25">
      <c r="A72" s="68"/>
      <c r="B72" s="74"/>
      <c r="C72" s="59"/>
      <c r="D72" s="64"/>
      <c r="E72" s="29"/>
      <c r="F72" s="59"/>
      <c r="G72" s="484" t="s">
        <v>31</v>
      </c>
      <c r="H72" s="484"/>
      <c r="I72" s="29" t="str">
        <f>IF(J72&gt;0,"SALDO",IF(J72&lt;0,"PIUTANG",IF(J72=0,"LUNAS")))</f>
        <v>LUNAS</v>
      </c>
      <c r="J72" s="73">
        <f>J71-J70</f>
        <v>0</v>
      </c>
    </row>
    <row r="73" spans="1:10" x14ac:dyDescent="0.25">
      <c r="D73" s="62"/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72:H72"/>
    <mergeCell ref="G66:H66"/>
    <mergeCell ref="G67:H67"/>
    <mergeCell ref="G68:H68"/>
    <mergeCell ref="G69:H69"/>
    <mergeCell ref="G70:H70"/>
    <mergeCell ref="G71:H71"/>
  </mergeCells>
  <pageMargins left="0.13" right="0.12" top="0.15" bottom="0.17" header="0.15" footer="0.3"/>
  <pageSetup paperSize="9" orientation="portrait" horizontalDpi="120" verticalDpi="72"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O40"/>
  <sheetViews>
    <sheetView workbookViewId="0">
      <pane ySplit="6" topLeftCell="A19" activePane="bottomLeft" state="frozen"/>
      <selection pane="bottomLeft" activeCell="A28" sqref="A28"/>
    </sheetView>
  </sheetViews>
  <sheetFormatPr defaultRowHeight="15" x14ac:dyDescent="0.25"/>
  <cols>
    <col min="1" max="1" width="8.140625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2" max="13" width="10.5703125" bestFit="1" customWidth="1"/>
  </cols>
  <sheetData>
    <row r="1" spans="1:15" x14ac:dyDescent="0.25">
      <c r="A1" s="20" t="s">
        <v>0</v>
      </c>
      <c r="B1" s="20"/>
      <c r="C1" s="78" t="s">
        <v>40</v>
      </c>
      <c r="D1" s="20"/>
      <c r="E1" s="20"/>
      <c r="F1" s="414" t="s">
        <v>22</v>
      </c>
      <c r="G1" s="414"/>
      <c r="H1" s="414"/>
      <c r="I1" s="38" t="s">
        <v>36</v>
      </c>
      <c r="J1" s="20"/>
    </row>
    <row r="2" spans="1:15" x14ac:dyDescent="0.25">
      <c r="A2" s="20" t="s">
        <v>1</v>
      </c>
      <c r="B2" s="20"/>
      <c r="C2" s="78" t="s">
        <v>19</v>
      </c>
      <c r="D2" s="20"/>
      <c r="E2" s="20"/>
      <c r="F2" s="414" t="s">
        <v>21</v>
      </c>
      <c r="G2" s="414"/>
      <c r="H2" s="414"/>
      <c r="I2" s="38">
        <f>J40*-1</f>
        <v>0</v>
      </c>
      <c r="J2" s="20"/>
    </row>
    <row r="4" spans="1:15" ht="19.5" x14ac:dyDescent="0.25">
      <c r="A4" s="448"/>
      <c r="B4" s="448"/>
      <c r="C4" s="448"/>
      <c r="D4" s="448"/>
      <c r="E4" s="448"/>
      <c r="F4" s="448"/>
      <c r="G4" s="448"/>
      <c r="H4" s="448"/>
      <c r="I4" s="448"/>
      <c r="J4" s="449"/>
    </row>
    <row r="5" spans="1:15" x14ac:dyDescent="0.25">
      <c r="A5" s="450" t="s">
        <v>2</v>
      </c>
      <c r="B5" s="452" t="s">
        <v>3</v>
      </c>
      <c r="C5" s="453"/>
      <c r="D5" s="453"/>
      <c r="E5" s="453"/>
      <c r="F5" s="453"/>
      <c r="G5" s="454"/>
      <c r="H5" s="455" t="s">
        <v>4</v>
      </c>
      <c r="I5" s="457" t="s">
        <v>5</v>
      </c>
      <c r="J5" s="429" t="s">
        <v>6</v>
      </c>
    </row>
    <row r="6" spans="1:15" x14ac:dyDescent="0.25">
      <c r="A6" s="451"/>
      <c r="B6" s="1" t="s">
        <v>7</v>
      </c>
      <c r="C6" s="80" t="s">
        <v>8</v>
      </c>
      <c r="D6" s="2" t="s">
        <v>9</v>
      </c>
      <c r="E6" s="1" t="s">
        <v>10</v>
      </c>
      <c r="F6" s="80" t="s">
        <v>8</v>
      </c>
      <c r="G6" s="2" t="s">
        <v>9</v>
      </c>
      <c r="H6" s="456"/>
      <c r="I6" s="458"/>
      <c r="J6" s="430"/>
    </row>
    <row r="7" spans="1:15" x14ac:dyDescent="0.25">
      <c r="A7" s="43">
        <v>42490</v>
      </c>
      <c r="B7" s="46">
        <v>160081175</v>
      </c>
      <c r="C7" s="84">
        <v>16</v>
      </c>
      <c r="D7" s="50">
        <v>1760588</v>
      </c>
      <c r="E7" s="46">
        <v>160021997</v>
      </c>
      <c r="F7" s="82">
        <v>11</v>
      </c>
      <c r="G7" s="47">
        <v>1304713</v>
      </c>
      <c r="H7" s="49">
        <v>50000</v>
      </c>
      <c r="I7" s="49">
        <v>491862</v>
      </c>
      <c r="J7" s="50" t="s">
        <v>17</v>
      </c>
    </row>
    <row r="8" spans="1:15" x14ac:dyDescent="0.25">
      <c r="A8" s="43">
        <v>42496</v>
      </c>
      <c r="B8" s="46">
        <v>160081894</v>
      </c>
      <c r="C8" s="84">
        <v>9</v>
      </c>
      <c r="D8" s="50">
        <v>803250</v>
      </c>
      <c r="E8" s="46"/>
      <c r="F8" s="84"/>
      <c r="G8" s="47"/>
      <c r="H8" s="49"/>
      <c r="I8" s="49"/>
      <c r="J8" s="50"/>
    </row>
    <row r="9" spans="1:15" x14ac:dyDescent="0.25">
      <c r="A9" s="43"/>
      <c r="B9" s="46"/>
      <c r="C9" s="84"/>
      <c r="D9" s="50"/>
      <c r="E9" s="46">
        <v>160022497</v>
      </c>
      <c r="F9" s="84">
        <v>7</v>
      </c>
      <c r="G9" s="47">
        <v>772363</v>
      </c>
      <c r="H9" s="49"/>
      <c r="I9" s="49"/>
      <c r="J9" s="50"/>
    </row>
    <row r="10" spans="1:15" x14ac:dyDescent="0.25">
      <c r="A10" s="43">
        <v>42508</v>
      </c>
      <c r="B10" s="46">
        <v>160083645</v>
      </c>
      <c r="C10" s="84">
        <v>8</v>
      </c>
      <c r="D10" s="50">
        <v>813925</v>
      </c>
      <c r="E10" s="46"/>
      <c r="F10" s="82"/>
      <c r="G10" s="47"/>
      <c r="H10" s="49">
        <v>50000</v>
      </c>
      <c r="I10" s="49"/>
      <c r="J10" s="50"/>
      <c r="M10" s="18"/>
    </row>
    <row r="11" spans="1:15" x14ac:dyDescent="0.25">
      <c r="A11" s="43">
        <v>42524</v>
      </c>
      <c r="B11" s="46">
        <v>160085742</v>
      </c>
      <c r="C11" s="82">
        <v>2</v>
      </c>
      <c r="D11" s="50">
        <v>207375</v>
      </c>
      <c r="E11" s="48">
        <v>160023285</v>
      </c>
      <c r="F11" s="82">
        <v>14</v>
      </c>
      <c r="G11" s="50">
        <v>1582788</v>
      </c>
      <c r="H11" s="49"/>
      <c r="I11" s="49"/>
      <c r="J11" s="50"/>
      <c r="L11" s="18"/>
      <c r="M11" s="18"/>
    </row>
    <row r="12" spans="1:15" x14ac:dyDescent="0.25">
      <c r="A12" s="43">
        <v>42526</v>
      </c>
      <c r="B12" s="46">
        <v>160086178</v>
      </c>
      <c r="C12" s="82">
        <v>10</v>
      </c>
      <c r="D12" s="50">
        <v>947363</v>
      </c>
      <c r="E12" s="48"/>
      <c r="F12" s="82"/>
      <c r="G12" s="50"/>
      <c r="H12" s="49">
        <v>335000</v>
      </c>
      <c r="I12" s="49">
        <v>1252950</v>
      </c>
      <c r="J12" s="50" t="s">
        <v>17</v>
      </c>
      <c r="L12" s="18"/>
      <c r="M12" s="18"/>
    </row>
    <row r="13" spans="1:15" x14ac:dyDescent="0.25">
      <c r="A13" s="43">
        <v>42527</v>
      </c>
      <c r="B13" s="46">
        <v>160086346</v>
      </c>
      <c r="C13" s="82">
        <v>5</v>
      </c>
      <c r="D13" s="50">
        <v>404075</v>
      </c>
      <c r="E13" s="48"/>
      <c r="F13" s="82"/>
      <c r="G13" s="50"/>
      <c r="H13" s="49">
        <v>78000</v>
      </c>
      <c r="I13" s="49"/>
      <c r="J13" s="50"/>
      <c r="L13" s="18"/>
      <c r="M13" s="18"/>
    </row>
    <row r="14" spans="1:15" x14ac:dyDescent="0.25">
      <c r="A14" s="43">
        <v>42533</v>
      </c>
      <c r="B14" s="46">
        <v>160087212</v>
      </c>
      <c r="C14" s="82">
        <v>9</v>
      </c>
      <c r="D14" s="50">
        <v>883400</v>
      </c>
      <c r="E14" s="48"/>
      <c r="F14" s="82"/>
      <c r="G14" s="50"/>
      <c r="H14" s="49">
        <v>205000</v>
      </c>
      <c r="I14" s="49"/>
      <c r="J14" s="50"/>
      <c r="L14" s="18"/>
      <c r="M14" s="18"/>
      <c r="O14" s="18"/>
    </row>
    <row r="15" spans="1:15" x14ac:dyDescent="0.25">
      <c r="A15" s="43">
        <v>42537</v>
      </c>
      <c r="B15" s="46">
        <v>160088037</v>
      </c>
      <c r="C15" s="82">
        <v>8</v>
      </c>
      <c r="D15" s="50">
        <v>795725</v>
      </c>
      <c r="E15" s="48"/>
      <c r="F15" s="82"/>
      <c r="G15" s="50"/>
      <c r="H15" s="49">
        <v>305000</v>
      </c>
      <c r="I15" s="49">
        <v>2234125</v>
      </c>
      <c r="J15" s="50" t="s">
        <v>17</v>
      </c>
      <c r="L15" s="18"/>
      <c r="M15" s="18"/>
    </row>
    <row r="16" spans="1:15" x14ac:dyDescent="0.25">
      <c r="A16" s="43">
        <v>42539</v>
      </c>
      <c r="B16" s="46">
        <v>160088386</v>
      </c>
      <c r="C16" s="82">
        <v>7</v>
      </c>
      <c r="D16" s="50">
        <v>606900</v>
      </c>
      <c r="E16" s="48"/>
      <c r="F16" s="82"/>
      <c r="G16" s="50"/>
      <c r="H16" s="49">
        <v>210000</v>
      </c>
      <c r="I16" s="49"/>
      <c r="J16" s="50"/>
      <c r="L16" s="18"/>
      <c r="M16" s="18"/>
    </row>
    <row r="17" spans="1:13" x14ac:dyDescent="0.25">
      <c r="A17" s="43">
        <v>42541</v>
      </c>
      <c r="B17" s="46">
        <v>160088814</v>
      </c>
      <c r="C17" s="82">
        <v>4</v>
      </c>
      <c r="D17" s="50">
        <v>405738</v>
      </c>
      <c r="E17" s="48"/>
      <c r="F17" s="82"/>
      <c r="G17" s="50"/>
      <c r="H17" s="49">
        <v>82000</v>
      </c>
      <c r="I17" s="49"/>
      <c r="J17" s="50"/>
      <c r="L17" s="18"/>
      <c r="M17" s="18"/>
    </row>
    <row r="18" spans="1:13" x14ac:dyDescent="0.25">
      <c r="A18" s="43">
        <v>42543</v>
      </c>
      <c r="B18" s="46"/>
      <c r="C18" s="82"/>
      <c r="D18" s="50"/>
      <c r="E18" s="48">
        <v>160024209</v>
      </c>
      <c r="F18" s="82">
        <v>1</v>
      </c>
      <c r="G18" s="50">
        <v>95988</v>
      </c>
      <c r="H18" s="49"/>
      <c r="I18" s="49"/>
      <c r="J18" s="50"/>
      <c r="L18" s="18"/>
      <c r="M18" s="18"/>
    </row>
    <row r="19" spans="1:13" x14ac:dyDescent="0.25">
      <c r="A19" s="43">
        <v>42544</v>
      </c>
      <c r="B19" s="46">
        <v>160089267</v>
      </c>
      <c r="C19" s="82">
        <v>1</v>
      </c>
      <c r="D19" s="50">
        <v>165725</v>
      </c>
      <c r="E19" s="48"/>
      <c r="F19" s="82"/>
      <c r="G19" s="50"/>
      <c r="H19" s="49">
        <v>10000</v>
      </c>
      <c r="I19" s="49"/>
      <c r="J19" s="50"/>
      <c r="L19" s="18"/>
      <c r="M19" s="18"/>
    </row>
    <row r="20" spans="1:13" x14ac:dyDescent="0.25">
      <c r="A20" s="43">
        <v>42547</v>
      </c>
      <c r="B20" s="46">
        <v>160090000</v>
      </c>
      <c r="C20" s="82">
        <v>7</v>
      </c>
      <c r="D20" s="50">
        <v>657738</v>
      </c>
      <c r="E20" s="48"/>
      <c r="F20" s="82"/>
      <c r="G20" s="50"/>
      <c r="H20" s="49">
        <v>328000</v>
      </c>
      <c r="I20" s="49"/>
      <c r="J20" s="50"/>
      <c r="L20" s="18"/>
    </row>
    <row r="21" spans="1:13" x14ac:dyDescent="0.25">
      <c r="A21" s="43">
        <v>42548</v>
      </c>
      <c r="B21" s="46">
        <v>160090338</v>
      </c>
      <c r="C21" s="82">
        <v>3</v>
      </c>
      <c r="D21" s="50">
        <v>277988</v>
      </c>
      <c r="E21" s="48"/>
      <c r="F21" s="82"/>
      <c r="G21" s="50"/>
      <c r="H21" s="49">
        <v>82000</v>
      </c>
      <c r="I21" s="49"/>
      <c r="J21" s="50"/>
      <c r="L21" s="18"/>
      <c r="M21" s="18"/>
    </row>
    <row r="22" spans="1:13" x14ac:dyDescent="0.25">
      <c r="A22" s="43">
        <v>42550</v>
      </c>
      <c r="B22" s="46">
        <v>160090689</v>
      </c>
      <c r="C22" s="82">
        <v>2</v>
      </c>
      <c r="D22" s="50">
        <v>229250</v>
      </c>
      <c r="E22" s="48"/>
      <c r="F22" s="82"/>
      <c r="G22" s="50"/>
      <c r="H22" s="49">
        <v>52000</v>
      </c>
      <c r="I22" s="49">
        <v>3011350</v>
      </c>
      <c r="J22" s="50" t="s">
        <v>17</v>
      </c>
      <c r="L22" s="18"/>
      <c r="M22" s="18"/>
    </row>
    <row r="23" spans="1:13" x14ac:dyDescent="0.25">
      <c r="A23" s="43">
        <v>42551</v>
      </c>
      <c r="B23" s="46">
        <v>160090799</v>
      </c>
      <c r="C23" s="82">
        <v>2</v>
      </c>
      <c r="D23" s="50">
        <v>175525</v>
      </c>
      <c r="E23" s="48"/>
      <c r="F23" s="82"/>
      <c r="G23" s="50"/>
      <c r="H23" s="49">
        <v>41000</v>
      </c>
      <c r="I23" s="49"/>
      <c r="J23" s="50"/>
      <c r="L23" s="18"/>
      <c r="M23" s="18"/>
    </row>
    <row r="24" spans="1:13" x14ac:dyDescent="0.25">
      <c r="A24" s="43">
        <v>42573</v>
      </c>
      <c r="B24" s="46">
        <v>160091691</v>
      </c>
      <c r="C24" s="82">
        <v>1</v>
      </c>
      <c r="D24" s="50">
        <v>198975</v>
      </c>
      <c r="E24" s="48"/>
      <c r="F24" s="82"/>
      <c r="G24" s="50"/>
      <c r="H24" s="49">
        <v>50000</v>
      </c>
      <c r="I24" s="49"/>
      <c r="J24" s="50"/>
      <c r="L24" s="18"/>
      <c r="M24" s="18"/>
    </row>
    <row r="25" spans="1:13" x14ac:dyDescent="0.25">
      <c r="A25" s="43">
        <v>42579</v>
      </c>
      <c r="B25" s="46">
        <v>160092218</v>
      </c>
      <c r="C25" s="82">
        <v>1</v>
      </c>
      <c r="D25" s="50">
        <v>192938</v>
      </c>
      <c r="E25" s="48">
        <v>160025112</v>
      </c>
      <c r="F25" s="82">
        <v>1</v>
      </c>
      <c r="G25" s="50">
        <v>198975</v>
      </c>
      <c r="H25" s="49"/>
      <c r="I25" s="49"/>
      <c r="J25" s="50"/>
      <c r="L25" s="18"/>
      <c r="M25" s="18"/>
    </row>
    <row r="26" spans="1:13" x14ac:dyDescent="0.25">
      <c r="A26" s="43">
        <v>42581</v>
      </c>
      <c r="B26" s="46">
        <v>160092397</v>
      </c>
      <c r="C26" s="82">
        <v>1</v>
      </c>
      <c r="D26" s="50">
        <v>192938</v>
      </c>
      <c r="E26" s="48"/>
      <c r="F26" s="82"/>
      <c r="G26" s="50"/>
      <c r="H26" s="49">
        <v>11000</v>
      </c>
      <c r="I26" s="49">
        <v>663400</v>
      </c>
      <c r="J26" s="50" t="s">
        <v>17</v>
      </c>
      <c r="L26" s="18"/>
      <c r="M26" s="18"/>
    </row>
    <row r="27" spans="1:13" x14ac:dyDescent="0.25">
      <c r="A27" s="43">
        <v>42639</v>
      </c>
      <c r="B27" s="46">
        <v>160098088</v>
      </c>
      <c r="C27" s="82">
        <v>1</v>
      </c>
      <c r="D27" s="50">
        <v>80675</v>
      </c>
      <c r="E27" s="48"/>
      <c r="F27" s="82"/>
      <c r="G27" s="50"/>
      <c r="H27" s="49">
        <v>9000</v>
      </c>
      <c r="I27" s="49">
        <v>89577</v>
      </c>
      <c r="J27" s="50" t="s">
        <v>58</v>
      </c>
      <c r="L27" s="18"/>
      <c r="M27" s="18"/>
    </row>
    <row r="28" spans="1:13" x14ac:dyDescent="0.25">
      <c r="A28" s="4"/>
      <c r="B28" s="3"/>
      <c r="C28" s="40"/>
      <c r="D28" s="6"/>
      <c r="E28" s="7"/>
      <c r="F28" s="40"/>
      <c r="G28" s="6"/>
      <c r="H28" s="39"/>
      <c r="I28" s="39"/>
      <c r="J28" s="6"/>
      <c r="L28" s="18"/>
      <c r="M28" s="18"/>
    </row>
    <row r="29" spans="1:13" x14ac:dyDescent="0.25">
      <c r="A29" s="4"/>
      <c r="B29" s="3"/>
      <c r="C29" s="40"/>
      <c r="D29" s="6"/>
      <c r="E29" s="7"/>
      <c r="F29" s="40"/>
      <c r="G29" s="6"/>
      <c r="H29" s="39"/>
      <c r="I29" s="39"/>
      <c r="J29" s="6"/>
      <c r="L29" s="18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39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39"/>
      <c r="I31" s="39"/>
      <c r="J31" s="6"/>
    </row>
    <row r="32" spans="1:13" x14ac:dyDescent="0.25">
      <c r="A32" s="4"/>
      <c r="B32" s="8" t="s">
        <v>11</v>
      </c>
      <c r="C32" s="77">
        <f>SUM(C7:C31)</f>
        <v>97</v>
      </c>
      <c r="D32" s="9"/>
      <c r="E32" s="8" t="s">
        <v>11</v>
      </c>
      <c r="F32" s="77">
        <f>SUM(F7:F31)</f>
        <v>34</v>
      </c>
      <c r="G32" s="5"/>
      <c r="H32" s="40"/>
      <c r="I32" s="40"/>
      <c r="J32" s="5"/>
    </row>
    <row r="33" spans="1:10" x14ac:dyDescent="0.25">
      <c r="A33" s="4"/>
      <c r="B33" s="8"/>
      <c r="C33" s="77"/>
      <c r="D33" s="9"/>
      <c r="E33" s="8"/>
      <c r="F33" s="77"/>
      <c r="G33" s="32"/>
      <c r="H33" s="52"/>
      <c r="I33" s="40"/>
      <c r="J33" s="5"/>
    </row>
    <row r="34" spans="1:10" x14ac:dyDescent="0.25">
      <c r="A34" s="10"/>
      <c r="B34" s="11"/>
      <c r="C34" s="40"/>
      <c r="D34" s="6"/>
      <c r="E34" s="8"/>
      <c r="F34" s="40"/>
      <c r="G34" s="420" t="s">
        <v>12</v>
      </c>
      <c r="H34" s="420"/>
      <c r="I34" s="39"/>
      <c r="J34" s="13">
        <f>SUM(D7:D31)</f>
        <v>9800091</v>
      </c>
    </row>
    <row r="35" spans="1:10" x14ac:dyDescent="0.25">
      <c r="A35" s="4"/>
      <c r="B35" s="3"/>
      <c r="C35" s="40"/>
      <c r="D35" s="6"/>
      <c r="E35" s="7"/>
      <c r="F35" s="40"/>
      <c r="G35" s="420" t="s">
        <v>13</v>
      </c>
      <c r="H35" s="420"/>
      <c r="I35" s="39"/>
      <c r="J35" s="13">
        <f>SUM(G7:G31)</f>
        <v>3954827</v>
      </c>
    </row>
    <row r="36" spans="1:10" x14ac:dyDescent="0.25">
      <c r="A36" s="14"/>
      <c r="B36" s="7"/>
      <c r="C36" s="40"/>
      <c r="D36" s="6"/>
      <c r="E36" s="7"/>
      <c r="F36" s="40"/>
      <c r="G36" s="420" t="s">
        <v>14</v>
      </c>
      <c r="H36" s="420"/>
      <c r="I36" s="41"/>
      <c r="J36" s="15">
        <f>J34-J35</f>
        <v>5845264</v>
      </c>
    </row>
    <row r="37" spans="1:10" x14ac:dyDescent="0.25">
      <c r="A37" s="4"/>
      <c r="B37" s="16"/>
      <c r="C37" s="40"/>
      <c r="D37" s="17"/>
      <c r="E37" s="7"/>
      <c r="F37" s="40"/>
      <c r="G37" s="420" t="s">
        <v>15</v>
      </c>
      <c r="H37" s="420"/>
      <c r="I37" s="39"/>
      <c r="J37" s="13">
        <f>SUM(H7:H32)</f>
        <v>1898000</v>
      </c>
    </row>
    <row r="38" spans="1:10" x14ac:dyDescent="0.25">
      <c r="A38" s="4"/>
      <c r="B38" s="16"/>
      <c r="C38" s="40"/>
      <c r="D38" s="17"/>
      <c r="E38" s="7"/>
      <c r="F38" s="40"/>
      <c r="G38" s="420" t="s">
        <v>16</v>
      </c>
      <c r="H38" s="420"/>
      <c r="I38" s="39"/>
      <c r="J38" s="13">
        <f>J36+J37</f>
        <v>7743264</v>
      </c>
    </row>
    <row r="39" spans="1:10" x14ac:dyDescent="0.25">
      <c r="A39" s="4"/>
      <c r="B39" s="16"/>
      <c r="C39" s="40"/>
      <c r="D39" s="17"/>
      <c r="E39" s="7"/>
      <c r="F39" s="40"/>
      <c r="G39" s="420" t="s">
        <v>5</v>
      </c>
      <c r="H39" s="420"/>
      <c r="I39" s="39"/>
      <c r="J39" s="13">
        <f>SUM(I7:I32)</f>
        <v>7743264</v>
      </c>
    </row>
    <row r="40" spans="1:10" x14ac:dyDescent="0.25">
      <c r="A40" s="4"/>
      <c r="B40" s="16"/>
      <c r="C40" s="40"/>
      <c r="D40" s="17"/>
      <c r="E40" s="7"/>
      <c r="F40" s="40"/>
      <c r="G40" s="420" t="s">
        <v>31</v>
      </c>
      <c r="H40" s="420"/>
      <c r="I40" s="40" t="str">
        <f>IF(J40&gt;0,"SALDO",IF(J40&lt;0,"PIUTANG",IF(J40=0,"LUNAS")))</f>
        <v>LUNAS</v>
      </c>
      <c r="J40" s="13">
        <f>J39-J38</f>
        <v>0</v>
      </c>
    </row>
  </sheetData>
  <mergeCells count="15">
    <mergeCell ref="G40:H40"/>
    <mergeCell ref="G34:H34"/>
    <mergeCell ref="G35:H35"/>
    <mergeCell ref="G36:H36"/>
    <mergeCell ref="G37:H37"/>
    <mergeCell ref="G38:H38"/>
    <mergeCell ref="G39:H39"/>
    <mergeCell ref="F1:H1"/>
    <mergeCell ref="F2:H2"/>
    <mergeCell ref="A4:J4"/>
    <mergeCell ref="A5:A6"/>
    <mergeCell ref="B5:G5"/>
    <mergeCell ref="H5:H6"/>
    <mergeCell ref="I5:I6"/>
    <mergeCell ref="J5:J6"/>
  </mergeCells>
  <pageMargins left="0.7" right="0.7" top="0.75" bottom="0.75" header="0.3" footer="0.3"/>
  <legacy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/>
  <dimension ref="A1:J72"/>
  <sheetViews>
    <sheetView workbookViewId="0">
      <pane ySplit="6" topLeftCell="A58" activePane="bottomLeft" state="frozen"/>
      <selection pane="bottomLeft" activeCell="I52" sqref="I52"/>
    </sheetView>
  </sheetViews>
  <sheetFormatPr defaultRowHeight="15" x14ac:dyDescent="0.25"/>
  <cols>
    <col min="1" max="1" width="9.85546875" bestFit="1" customWidth="1"/>
    <col min="2" max="2" width="10.28515625" style="56" customWidth="1"/>
    <col min="3" max="3" width="5.28515625" style="37" customWidth="1"/>
    <col min="4" max="4" width="11.5703125" bestFit="1" customWidth="1"/>
    <col min="5" max="5" width="10.42578125" style="56" customWidth="1"/>
    <col min="6" max="6" width="5.42578125" style="37" bestFit="1" customWidth="1"/>
    <col min="7" max="7" width="11.42578125" customWidth="1"/>
    <col min="8" max="8" width="9.28515625" customWidth="1"/>
    <col min="9" max="9" width="12" customWidth="1"/>
    <col min="10" max="10" width="14.5703125" style="70" customWidth="1"/>
  </cols>
  <sheetData>
    <row r="1" spans="1:10" x14ac:dyDescent="0.25">
      <c r="A1" s="53" t="s">
        <v>0</v>
      </c>
      <c r="B1" s="22"/>
      <c r="C1" s="78" t="s">
        <v>34</v>
      </c>
      <c r="D1" s="20"/>
      <c r="E1" s="22"/>
      <c r="F1" s="414" t="s">
        <v>22</v>
      </c>
      <c r="G1" s="414"/>
      <c r="H1" s="414"/>
      <c r="I1" s="20"/>
    </row>
    <row r="2" spans="1:10" x14ac:dyDescent="0.25">
      <c r="A2" s="53" t="s">
        <v>1</v>
      </c>
      <c r="B2" s="22"/>
      <c r="C2" s="78" t="s">
        <v>19</v>
      </c>
      <c r="D2" s="20"/>
      <c r="E2" s="22"/>
      <c r="F2" s="414" t="s">
        <v>21</v>
      </c>
      <c r="G2" s="414"/>
      <c r="H2" s="414"/>
      <c r="I2" s="21">
        <f>J71*-1</f>
        <v>12110891</v>
      </c>
    </row>
    <row r="4" spans="1:10" ht="19.5" x14ac:dyDescent="0.25">
      <c r="A4" s="415"/>
      <c r="B4" s="415"/>
      <c r="C4" s="415"/>
      <c r="D4" s="415"/>
      <c r="E4" s="415"/>
      <c r="F4" s="415"/>
      <c r="G4" s="415"/>
      <c r="H4" s="415"/>
      <c r="I4" s="415"/>
      <c r="J4" s="415"/>
    </row>
    <row r="5" spans="1:10" x14ac:dyDescent="0.25">
      <c r="A5" s="416" t="s">
        <v>2</v>
      </c>
      <c r="B5" s="417" t="s">
        <v>3</v>
      </c>
      <c r="C5" s="417"/>
      <c r="D5" s="417"/>
      <c r="E5" s="417"/>
      <c r="F5" s="417"/>
      <c r="G5" s="417"/>
      <c r="H5" s="485" t="s">
        <v>4</v>
      </c>
      <c r="I5" s="482" t="s">
        <v>5</v>
      </c>
      <c r="J5" s="483" t="s">
        <v>6</v>
      </c>
    </row>
    <row r="6" spans="1:10" x14ac:dyDescent="0.25">
      <c r="A6" s="416"/>
      <c r="B6" s="30" t="s">
        <v>7</v>
      </c>
      <c r="C6" s="79" t="s">
        <v>8</v>
      </c>
      <c r="D6" s="31" t="s">
        <v>9</v>
      </c>
      <c r="E6" s="30" t="s">
        <v>10</v>
      </c>
      <c r="F6" s="79" t="s">
        <v>8</v>
      </c>
      <c r="G6" s="31" t="s">
        <v>9</v>
      </c>
      <c r="H6" s="486"/>
      <c r="I6" s="482"/>
      <c r="J6" s="483"/>
    </row>
    <row r="7" spans="1:10" x14ac:dyDescent="0.25">
      <c r="A7" s="93">
        <v>42457</v>
      </c>
      <c r="B7" s="46">
        <v>160076805</v>
      </c>
      <c r="C7" s="84">
        <v>23</v>
      </c>
      <c r="D7" s="50">
        <v>2867813</v>
      </c>
      <c r="E7" s="46"/>
      <c r="F7" s="84"/>
      <c r="G7" s="50"/>
      <c r="H7" s="48"/>
      <c r="I7" s="50"/>
      <c r="J7" s="94"/>
    </row>
    <row r="8" spans="1:10" x14ac:dyDescent="0.25">
      <c r="A8" s="93">
        <v>42458</v>
      </c>
      <c r="B8" s="46">
        <v>160076928</v>
      </c>
      <c r="C8" s="84">
        <v>17</v>
      </c>
      <c r="D8" s="50">
        <v>2337300</v>
      </c>
      <c r="E8" s="46"/>
      <c r="F8" s="84"/>
      <c r="G8" s="50"/>
      <c r="H8" s="48"/>
      <c r="I8" s="50"/>
      <c r="J8" s="94"/>
    </row>
    <row r="9" spans="1:10" x14ac:dyDescent="0.25">
      <c r="A9" s="93">
        <v>42459</v>
      </c>
      <c r="B9" s="46">
        <v>160077039</v>
      </c>
      <c r="C9" s="84">
        <v>8</v>
      </c>
      <c r="D9" s="50">
        <v>900813</v>
      </c>
      <c r="E9" s="46"/>
      <c r="F9" s="84"/>
      <c r="G9" s="50"/>
      <c r="H9" s="48"/>
      <c r="I9" s="50"/>
      <c r="J9" s="94"/>
    </row>
    <row r="10" spans="1:10" x14ac:dyDescent="0.25">
      <c r="A10" s="93">
        <v>42460</v>
      </c>
      <c r="B10" s="46">
        <v>160077106</v>
      </c>
      <c r="C10" s="84">
        <v>12</v>
      </c>
      <c r="D10" s="50">
        <v>1496513</v>
      </c>
      <c r="E10" s="46">
        <v>160020869</v>
      </c>
      <c r="F10" s="84">
        <v>9</v>
      </c>
      <c r="G10" s="50">
        <v>944650</v>
      </c>
      <c r="H10" s="48"/>
      <c r="I10" s="50"/>
      <c r="J10" s="94"/>
    </row>
    <row r="11" spans="1:10" x14ac:dyDescent="0.25">
      <c r="A11" s="93">
        <v>42461</v>
      </c>
      <c r="B11" s="46">
        <v>160077230</v>
      </c>
      <c r="C11" s="84">
        <v>20</v>
      </c>
      <c r="D11" s="50">
        <v>2475463</v>
      </c>
      <c r="E11" s="46"/>
      <c r="F11" s="84"/>
      <c r="G11" s="50"/>
      <c r="H11" s="48"/>
      <c r="I11" s="50"/>
      <c r="J11" s="94"/>
    </row>
    <row r="12" spans="1:10" x14ac:dyDescent="0.25">
      <c r="A12" s="93">
        <v>42462</v>
      </c>
      <c r="B12" s="46">
        <v>160077357</v>
      </c>
      <c r="C12" s="84">
        <v>11</v>
      </c>
      <c r="D12" s="50">
        <v>1119300</v>
      </c>
      <c r="E12" s="46"/>
      <c r="F12" s="84"/>
      <c r="G12" s="50"/>
      <c r="H12" s="48"/>
      <c r="I12" s="50"/>
      <c r="J12" s="94"/>
    </row>
    <row r="13" spans="1:10" x14ac:dyDescent="0.25">
      <c r="A13" s="93">
        <v>42464</v>
      </c>
      <c r="B13" s="46">
        <v>160077703</v>
      </c>
      <c r="C13" s="84">
        <v>24</v>
      </c>
      <c r="D13" s="50">
        <v>2654050</v>
      </c>
      <c r="E13" s="46">
        <v>160021025</v>
      </c>
      <c r="F13" s="84">
        <v>1</v>
      </c>
      <c r="G13" s="50">
        <v>100013</v>
      </c>
      <c r="H13" s="48"/>
      <c r="I13" s="50"/>
      <c r="J13" s="94"/>
    </row>
    <row r="14" spans="1:10" x14ac:dyDescent="0.25">
      <c r="A14" s="93">
        <v>42465</v>
      </c>
      <c r="B14" s="46">
        <v>160077799</v>
      </c>
      <c r="C14" s="84">
        <v>13</v>
      </c>
      <c r="D14" s="50">
        <v>1513313</v>
      </c>
      <c r="E14" s="46"/>
      <c r="F14" s="84"/>
      <c r="G14" s="50"/>
      <c r="H14" s="48"/>
      <c r="I14" s="50"/>
      <c r="J14" s="94"/>
    </row>
    <row r="15" spans="1:10" x14ac:dyDescent="0.25">
      <c r="A15" s="93">
        <v>42466</v>
      </c>
      <c r="B15" s="46">
        <v>160077937</v>
      </c>
      <c r="C15" s="84">
        <v>12</v>
      </c>
      <c r="D15" s="50">
        <v>1332538</v>
      </c>
      <c r="E15" s="46"/>
      <c r="F15" s="84"/>
      <c r="G15" s="50"/>
      <c r="H15" s="48"/>
      <c r="I15" s="50">
        <v>9000000</v>
      </c>
      <c r="J15" s="94" t="s">
        <v>32</v>
      </c>
    </row>
    <row r="16" spans="1:10" x14ac:dyDescent="0.25">
      <c r="A16" s="93">
        <v>42467</v>
      </c>
      <c r="B16" s="46">
        <v>160078066</v>
      </c>
      <c r="C16" s="84">
        <v>16</v>
      </c>
      <c r="D16" s="50">
        <v>1715000</v>
      </c>
      <c r="E16" s="46"/>
      <c r="F16" s="84"/>
      <c r="G16" s="50"/>
      <c r="H16" s="48"/>
      <c r="I16" s="50"/>
      <c r="J16" s="94"/>
    </row>
    <row r="17" spans="1:10" x14ac:dyDescent="0.25">
      <c r="A17" s="93">
        <v>42468</v>
      </c>
      <c r="B17" s="46">
        <v>160078172</v>
      </c>
      <c r="C17" s="84">
        <v>19</v>
      </c>
      <c r="D17" s="50">
        <v>2144100</v>
      </c>
      <c r="E17" s="46"/>
      <c r="F17" s="84"/>
      <c r="G17" s="50"/>
      <c r="H17" s="48"/>
      <c r="I17" s="50"/>
      <c r="J17" s="94"/>
    </row>
    <row r="18" spans="1:10" x14ac:dyDescent="0.25">
      <c r="A18" s="93">
        <v>42469</v>
      </c>
      <c r="B18" s="46">
        <v>160078283</v>
      </c>
      <c r="C18" s="84">
        <v>15</v>
      </c>
      <c r="D18" s="50">
        <v>1941975</v>
      </c>
      <c r="E18" s="46"/>
      <c r="F18" s="84"/>
      <c r="G18" s="50"/>
      <c r="H18" s="48"/>
      <c r="I18" s="50"/>
      <c r="J18" s="94"/>
    </row>
    <row r="19" spans="1:10" x14ac:dyDescent="0.25">
      <c r="A19" s="93">
        <v>42471</v>
      </c>
      <c r="B19" s="46">
        <v>160078626</v>
      </c>
      <c r="C19" s="84">
        <v>23</v>
      </c>
      <c r="D19" s="50">
        <v>2876738</v>
      </c>
      <c r="E19" s="46"/>
      <c r="F19" s="82"/>
      <c r="G19" s="50"/>
      <c r="H19" s="48"/>
      <c r="I19" s="50"/>
      <c r="J19" s="94"/>
    </row>
    <row r="20" spans="1:10" x14ac:dyDescent="0.25">
      <c r="A20" s="93">
        <v>42471</v>
      </c>
      <c r="B20" s="46">
        <v>160078636</v>
      </c>
      <c r="C20" s="84">
        <v>2</v>
      </c>
      <c r="D20" s="50">
        <v>176750</v>
      </c>
      <c r="E20" s="46"/>
      <c r="F20" s="82"/>
      <c r="G20" s="50"/>
      <c r="H20" s="48"/>
      <c r="I20" s="50"/>
      <c r="J20" s="94"/>
    </row>
    <row r="21" spans="1:10" x14ac:dyDescent="0.25">
      <c r="A21" s="93">
        <v>42472</v>
      </c>
      <c r="B21" s="46">
        <v>160078764</v>
      </c>
      <c r="C21" s="84">
        <v>4</v>
      </c>
      <c r="D21" s="50">
        <v>452988</v>
      </c>
      <c r="E21" s="46">
        <v>160021322</v>
      </c>
      <c r="F21" s="82">
        <v>24</v>
      </c>
      <c r="G21" s="50">
        <v>1752575</v>
      </c>
      <c r="H21" s="48"/>
      <c r="I21" s="50"/>
      <c r="J21" s="94"/>
    </row>
    <row r="22" spans="1:10" x14ac:dyDescent="0.25">
      <c r="A22" s="93">
        <v>42473</v>
      </c>
      <c r="B22" s="46">
        <v>160078874</v>
      </c>
      <c r="C22" s="84">
        <v>8</v>
      </c>
      <c r="D22" s="50">
        <v>832650</v>
      </c>
      <c r="E22" s="46"/>
      <c r="F22" s="82"/>
      <c r="G22" s="50"/>
      <c r="H22" s="48"/>
      <c r="I22" s="50"/>
      <c r="J22" s="94"/>
    </row>
    <row r="23" spans="1:10" x14ac:dyDescent="0.25">
      <c r="A23" s="93">
        <v>42474</v>
      </c>
      <c r="B23" s="46">
        <v>160079015</v>
      </c>
      <c r="C23" s="84">
        <v>7</v>
      </c>
      <c r="D23" s="50">
        <v>846913</v>
      </c>
      <c r="E23" s="46"/>
      <c r="F23" s="82"/>
      <c r="G23" s="50"/>
      <c r="H23" s="48"/>
      <c r="I23" s="50"/>
      <c r="J23" s="94"/>
    </row>
    <row r="24" spans="1:10" x14ac:dyDescent="0.25">
      <c r="A24" s="93">
        <v>42475</v>
      </c>
      <c r="B24" s="46">
        <v>160079117</v>
      </c>
      <c r="C24" s="84">
        <v>8</v>
      </c>
      <c r="D24" s="50">
        <v>818125</v>
      </c>
      <c r="E24" s="46"/>
      <c r="F24" s="82"/>
      <c r="G24" s="50"/>
      <c r="H24" s="48"/>
      <c r="I24" s="50"/>
      <c r="J24" s="94"/>
    </row>
    <row r="25" spans="1:10" x14ac:dyDescent="0.25">
      <c r="A25" s="93">
        <v>42476</v>
      </c>
      <c r="B25" s="46">
        <v>160079254</v>
      </c>
      <c r="C25" s="84">
        <v>5</v>
      </c>
      <c r="D25" s="50">
        <v>483000</v>
      </c>
      <c r="E25" s="46"/>
      <c r="F25" s="82"/>
      <c r="G25" s="50"/>
      <c r="H25" s="48"/>
      <c r="I25" s="50"/>
      <c r="J25" s="94"/>
    </row>
    <row r="26" spans="1:10" x14ac:dyDescent="0.25">
      <c r="A26" s="93">
        <v>42478</v>
      </c>
      <c r="B26" s="46">
        <v>160079956</v>
      </c>
      <c r="C26" s="84">
        <v>11</v>
      </c>
      <c r="D26" s="50">
        <v>1225963</v>
      </c>
      <c r="E26" s="46"/>
      <c r="F26" s="82"/>
      <c r="G26" s="50"/>
      <c r="H26" s="48"/>
      <c r="I26" s="50"/>
      <c r="J26" s="94"/>
    </row>
    <row r="27" spans="1:10" s="67" customFormat="1" ht="33.75" x14ac:dyDescent="0.25">
      <c r="A27" s="95">
        <v>42479</v>
      </c>
      <c r="B27" s="86">
        <v>160079674</v>
      </c>
      <c r="C27" s="85">
        <v>6</v>
      </c>
      <c r="D27" s="96">
        <v>609613</v>
      </c>
      <c r="E27" s="86">
        <v>160021608</v>
      </c>
      <c r="F27" s="85">
        <v>12</v>
      </c>
      <c r="G27" s="96">
        <v>1085438</v>
      </c>
      <c r="H27" s="103"/>
      <c r="I27" s="96"/>
      <c r="J27" s="97" t="s">
        <v>55</v>
      </c>
    </row>
    <row r="28" spans="1:10" s="67" customFormat="1" x14ac:dyDescent="0.25">
      <c r="A28" s="95">
        <v>42480</v>
      </c>
      <c r="B28" s="86">
        <v>160079787</v>
      </c>
      <c r="C28" s="85">
        <v>8</v>
      </c>
      <c r="D28" s="96">
        <v>1162088</v>
      </c>
      <c r="E28" s="86">
        <v>160021638</v>
      </c>
      <c r="F28" s="85">
        <v>35</v>
      </c>
      <c r="G28" s="96">
        <v>2129250</v>
      </c>
      <c r="H28" s="103"/>
      <c r="I28" s="96">
        <v>20000000</v>
      </c>
      <c r="J28" s="97" t="s">
        <v>33</v>
      </c>
    </row>
    <row r="29" spans="1:10" s="67" customFormat="1" x14ac:dyDescent="0.25">
      <c r="A29" s="95">
        <v>42481</v>
      </c>
      <c r="B29" s="86">
        <v>160079906</v>
      </c>
      <c r="C29" s="85">
        <v>17</v>
      </c>
      <c r="D29" s="96">
        <v>1830763</v>
      </c>
      <c r="E29" s="86"/>
      <c r="F29" s="85"/>
      <c r="G29" s="96"/>
      <c r="H29" s="103"/>
      <c r="I29" s="96"/>
      <c r="J29" s="97"/>
    </row>
    <row r="30" spans="1:10" s="67" customFormat="1" ht="22.5" x14ac:dyDescent="0.25">
      <c r="A30" s="95">
        <v>42482</v>
      </c>
      <c r="B30" s="86">
        <v>160079969</v>
      </c>
      <c r="C30" s="85">
        <v>57</v>
      </c>
      <c r="D30" s="96">
        <v>5901000</v>
      </c>
      <c r="E30" s="86"/>
      <c r="F30" s="85"/>
      <c r="G30" s="96"/>
      <c r="H30" s="103"/>
      <c r="I30" s="104"/>
      <c r="J30" s="97" t="s">
        <v>54</v>
      </c>
    </row>
    <row r="31" spans="1:10" s="67" customFormat="1" x14ac:dyDescent="0.25">
      <c r="A31" s="95">
        <v>42482</v>
      </c>
      <c r="B31" s="86">
        <v>160080003</v>
      </c>
      <c r="C31" s="85">
        <v>6</v>
      </c>
      <c r="D31" s="96">
        <v>591938</v>
      </c>
      <c r="E31" s="86"/>
      <c r="F31" s="85"/>
      <c r="G31" s="96"/>
      <c r="H31" s="103"/>
      <c r="I31" s="96">
        <v>5808519</v>
      </c>
      <c r="J31" s="97" t="s">
        <v>32</v>
      </c>
    </row>
    <row r="32" spans="1:10" s="67" customFormat="1" x14ac:dyDescent="0.25">
      <c r="A32" s="95">
        <v>42483</v>
      </c>
      <c r="B32" s="86">
        <v>160080141</v>
      </c>
      <c r="C32" s="85">
        <v>4</v>
      </c>
      <c r="D32" s="96">
        <v>493413</v>
      </c>
      <c r="E32" s="86"/>
      <c r="F32" s="85"/>
      <c r="G32" s="96"/>
      <c r="H32" s="103"/>
      <c r="I32" s="96"/>
      <c r="J32" s="97"/>
    </row>
    <row r="33" spans="1:10" s="67" customFormat="1" x14ac:dyDescent="0.25">
      <c r="A33" s="95">
        <v>42485</v>
      </c>
      <c r="B33" s="86">
        <v>160080428</v>
      </c>
      <c r="C33" s="85">
        <v>24</v>
      </c>
      <c r="D33" s="96">
        <v>2215063</v>
      </c>
      <c r="E33" s="86"/>
      <c r="F33" s="85"/>
      <c r="G33" s="96"/>
      <c r="H33" s="103"/>
      <c r="I33" s="96"/>
      <c r="J33" s="97" t="s">
        <v>56</v>
      </c>
    </row>
    <row r="34" spans="1:10" s="67" customFormat="1" x14ac:dyDescent="0.25">
      <c r="A34" s="95">
        <v>42485</v>
      </c>
      <c r="B34" s="86">
        <v>160080430</v>
      </c>
      <c r="C34" s="85">
        <v>16</v>
      </c>
      <c r="D34" s="96">
        <v>1733025</v>
      </c>
      <c r="E34" s="86"/>
      <c r="F34" s="85"/>
      <c r="G34" s="96"/>
      <c r="H34" s="103"/>
      <c r="I34" s="96"/>
      <c r="J34" s="97"/>
    </row>
    <row r="35" spans="1:10" s="67" customFormat="1" x14ac:dyDescent="0.25">
      <c r="A35" s="95">
        <v>42486</v>
      </c>
      <c r="B35" s="86">
        <v>160080547</v>
      </c>
      <c r="C35" s="85">
        <v>12</v>
      </c>
      <c r="D35" s="96">
        <v>1450488</v>
      </c>
      <c r="E35" s="86">
        <v>160021849</v>
      </c>
      <c r="F35" s="85">
        <v>15</v>
      </c>
      <c r="G35" s="96">
        <v>1776338</v>
      </c>
      <c r="H35" s="103"/>
      <c r="I35" s="96"/>
      <c r="J35" s="97"/>
    </row>
    <row r="36" spans="1:10" s="67" customFormat="1" ht="33.75" x14ac:dyDescent="0.25">
      <c r="A36" s="95">
        <v>42487</v>
      </c>
      <c r="B36" s="86">
        <v>160080679</v>
      </c>
      <c r="C36" s="85">
        <v>10</v>
      </c>
      <c r="D36" s="96">
        <v>1179850</v>
      </c>
      <c r="E36" s="86">
        <v>160021888</v>
      </c>
      <c r="F36" s="85">
        <v>45</v>
      </c>
      <c r="G36" s="96">
        <v>4815563</v>
      </c>
      <c r="H36" s="103"/>
      <c r="I36" s="96"/>
      <c r="J36" s="97" t="s">
        <v>55</v>
      </c>
    </row>
    <row r="37" spans="1:10" s="67" customFormat="1" x14ac:dyDescent="0.25">
      <c r="A37" s="95">
        <v>42487</v>
      </c>
      <c r="B37" s="86">
        <v>160021884</v>
      </c>
      <c r="C37" s="85">
        <v>0</v>
      </c>
      <c r="D37" s="96">
        <v>33800</v>
      </c>
      <c r="E37" s="86"/>
      <c r="F37" s="85"/>
      <c r="G37" s="96"/>
      <c r="H37" s="103"/>
      <c r="I37" s="96"/>
      <c r="J37" s="97"/>
    </row>
    <row r="38" spans="1:10" s="67" customFormat="1" x14ac:dyDescent="0.25">
      <c r="A38" s="95">
        <v>42488</v>
      </c>
      <c r="B38" s="86">
        <v>160080801</v>
      </c>
      <c r="C38" s="85">
        <v>13</v>
      </c>
      <c r="D38" s="96">
        <v>1282225</v>
      </c>
      <c r="E38" s="86"/>
      <c r="F38" s="85"/>
      <c r="G38" s="96"/>
      <c r="H38" s="103"/>
      <c r="I38" s="96"/>
      <c r="J38" s="97"/>
    </row>
    <row r="39" spans="1:10" s="67" customFormat="1" x14ac:dyDescent="0.25">
      <c r="A39" s="95">
        <v>42489</v>
      </c>
      <c r="B39" s="86">
        <v>160080923</v>
      </c>
      <c r="C39" s="85">
        <v>15</v>
      </c>
      <c r="D39" s="96">
        <v>1469825</v>
      </c>
      <c r="E39" s="86"/>
      <c r="F39" s="85"/>
      <c r="G39" s="96"/>
      <c r="H39" s="103"/>
      <c r="I39" s="96"/>
      <c r="J39" s="97"/>
    </row>
    <row r="40" spans="1:10" s="67" customFormat="1" x14ac:dyDescent="0.25">
      <c r="A40" s="95">
        <v>42490</v>
      </c>
      <c r="B40" s="86">
        <v>160081076</v>
      </c>
      <c r="C40" s="85">
        <v>13</v>
      </c>
      <c r="D40" s="96">
        <v>1542188</v>
      </c>
      <c r="E40" s="86"/>
      <c r="F40" s="85"/>
      <c r="G40" s="96"/>
      <c r="H40" s="103"/>
      <c r="I40" s="96"/>
      <c r="J40" s="97"/>
    </row>
    <row r="41" spans="1:10" s="67" customFormat="1" x14ac:dyDescent="0.25">
      <c r="A41" s="95">
        <v>42492</v>
      </c>
      <c r="B41" s="86">
        <v>160081370</v>
      </c>
      <c r="C41" s="85">
        <v>24</v>
      </c>
      <c r="D41" s="96">
        <v>2552288</v>
      </c>
      <c r="E41" s="86"/>
      <c r="F41" s="85"/>
      <c r="G41" s="96"/>
      <c r="H41" s="103"/>
      <c r="I41" s="96"/>
      <c r="J41" s="97"/>
    </row>
    <row r="42" spans="1:10" s="67" customFormat="1" ht="38.25" customHeight="1" x14ac:dyDescent="0.25">
      <c r="A42" s="95">
        <v>42493</v>
      </c>
      <c r="B42" s="86">
        <v>160081496</v>
      </c>
      <c r="C42" s="85">
        <v>18</v>
      </c>
      <c r="D42" s="96">
        <v>1952038</v>
      </c>
      <c r="E42" s="86">
        <v>160022088</v>
      </c>
      <c r="F42" s="85">
        <v>23</v>
      </c>
      <c r="G42" s="96">
        <v>2113038</v>
      </c>
      <c r="H42" s="103"/>
      <c r="I42" s="96"/>
      <c r="J42" s="105" t="s">
        <v>57</v>
      </c>
    </row>
    <row r="43" spans="1:10" s="67" customFormat="1" x14ac:dyDescent="0.25">
      <c r="A43" s="95">
        <v>42493</v>
      </c>
      <c r="B43" s="86">
        <v>160081499</v>
      </c>
      <c r="C43" s="85">
        <v>1</v>
      </c>
      <c r="D43" s="96">
        <v>102025</v>
      </c>
      <c r="E43" s="86"/>
      <c r="F43" s="85"/>
      <c r="G43" s="96"/>
      <c r="H43" s="103"/>
      <c r="I43" s="96"/>
      <c r="J43" s="97"/>
    </row>
    <row r="44" spans="1:10" s="67" customFormat="1" x14ac:dyDescent="0.25">
      <c r="A44" s="95">
        <v>42494</v>
      </c>
      <c r="B44" s="86">
        <v>160081613</v>
      </c>
      <c r="C44" s="85">
        <v>13</v>
      </c>
      <c r="D44" s="96">
        <v>1480850</v>
      </c>
      <c r="E44" s="86">
        <v>160022110</v>
      </c>
      <c r="F44" s="85">
        <v>7</v>
      </c>
      <c r="G44" s="96">
        <v>928463</v>
      </c>
      <c r="H44" s="103"/>
      <c r="I44" s="96">
        <v>20000000</v>
      </c>
      <c r="J44" s="97" t="s">
        <v>33</v>
      </c>
    </row>
    <row r="45" spans="1:10" s="67" customFormat="1" x14ac:dyDescent="0.25">
      <c r="A45" s="95">
        <v>42497</v>
      </c>
      <c r="B45" s="86">
        <v>160082027</v>
      </c>
      <c r="C45" s="85">
        <v>48</v>
      </c>
      <c r="D45" s="96">
        <v>4885650</v>
      </c>
      <c r="E45" s="86"/>
      <c r="F45" s="85"/>
      <c r="G45" s="96"/>
      <c r="H45" s="103"/>
      <c r="I45" s="96">
        <v>10000000</v>
      </c>
      <c r="J45" s="97" t="s">
        <v>17</v>
      </c>
    </row>
    <row r="46" spans="1:10" s="67" customFormat="1" x14ac:dyDescent="0.25">
      <c r="A46" s="95">
        <v>42499</v>
      </c>
      <c r="B46" s="86">
        <v>160082327</v>
      </c>
      <c r="C46" s="85">
        <v>29</v>
      </c>
      <c r="D46" s="96">
        <v>3209150</v>
      </c>
      <c r="E46" s="86"/>
      <c r="F46" s="85"/>
      <c r="G46" s="96"/>
      <c r="H46" s="103"/>
      <c r="I46" s="96"/>
      <c r="J46" s="97"/>
    </row>
    <row r="47" spans="1:10" s="67" customFormat="1" x14ac:dyDescent="0.25">
      <c r="A47" s="95">
        <v>42500</v>
      </c>
      <c r="B47" s="86">
        <v>160082455</v>
      </c>
      <c r="C47" s="85">
        <v>23</v>
      </c>
      <c r="D47" s="96">
        <v>2350075</v>
      </c>
      <c r="E47" s="86"/>
      <c r="F47" s="85"/>
      <c r="G47" s="96"/>
      <c r="H47" s="103"/>
      <c r="I47" s="96"/>
      <c r="J47" s="97"/>
    </row>
    <row r="48" spans="1:10" s="67" customFormat="1" x14ac:dyDescent="0.25">
      <c r="A48" s="95">
        <v>42501</v>
      </c>
      <c r="B48" s="86">
        <v>160082584</v>
      </c>
      <c r="C48" s="85">
        <v>25</v>
      </c>
      <c r="D48" s="96">
        <v>2656325</v>
      </c>
      <c r="E48" s="86"/>
      <c r="F48" s="85"/>
      <c r="G48" s="96"/>
      <c r="H48" s="103"/>
      <c r="I48" s="96"/>
      <c r="J48" s="97"/>
    </row>
    <row r="49" spans="1:10" s="67" customFormat="1" x14ac:dyDescent="0.25">
      <c r="A49" s="95">
        <v>42502</v>
      </c>
      <c r="B49" s="86">
        <v>160082736</v>
      </c>
      <c r="C49" s="85">
        <v>25</v>
      </c>
      <c r="D49" s="96">
        <v>2624300</v>
      </c>
      <c r="E49" s="86"/>
      <c r="F49" s="85"/>
      <c r="G49" s="96"/>
      <c r="H49" s="103"/>
      <c r="I49" s="96"/>
      <c r="J49" s="97"/>
    </row>
    <row r="50" spans="1:10" s="67" customFormat="1" x14ac:dyDescent="0.25">
      <c r="A50" s="95">
        <v>42503</v>
      </c>
      <c r="B50" s="86">
        <v>160082857</v>
      </c>
      <c r="C50" s="85">
        <v>15</v>
      </c>
      <c r="D50" s="96">
        <v>1586550</v>
      </c>
      <c r="E50" s="86">
        <v>160022437</v>
      </c>
      <c r="F50" s="85">
        <v>12</v>
      </c>
      <c r="G50" s="96">
        <v>1360888</v>
      </c>
      <c r="H50" s="103"/>
      <c r="I50" s="96"/>
      <c r="J50" s="97"/>
    </row>
    <row r="51" spans="1:10" s="67" customFormat="1" x14ac:dyDescent="0.25">
      <c r="A51" s="95">
        <v>42504</v>
      </c>
      <c r="B51" s="86">
        <v>160082968</v>
      </c>
      <c r="C51" s="85">
        <v>15</v>
      </c>
      <c r="D51" s="96">
        <v>1456875</v>
      </c>
      <c r="E51" s="86"/>
      <c r="F51" s="85"/>
      <c r="G51" s="96"/>
      <c r="H51" s="103"/>
      <c r="I51" s="96"/>
      <c r="J51" s="97"/>
    </row>
    <row r="52" spans="1:10" s="67" customFormat="1" x14ac:dyDescent="0.25">
      <c r="A52" s="95">
        <v>42506</v>
      </c>
      <c r="B52" s="86">
        <v>160083317</v>
      </c>
      <c r="C52" s="85">
        <v>19</v>
      </c>
      <c r="D52" s="96">
        <v>1974088</v>
      </c>
      <c r="E52" s="86"/>
      <c r="F52" s="85"/>
      <c r="G52" s="96"/>
      <c r="H52" s="103"/>
      <c r="I52" s="96"/>
      <c r="J52" s="97"/>
    </row>
    <row r="53" spans="1:10" s="67" customFormat="1" x14ac:dyDescent="0.25">
      <c r="A53" s="95">
        <v>42507</v>
      </c>
      <c r="B53" s="86">
        <v>160083462</v>
      </c>
      <c r="C53" s="85">
        <v>21</v>
      </c>
      <c r="D53" s="96">
        <v>2378250</v>
      </c>
      <c r="E53" s="86"/>
      <c r="F53" s="85"/>
      <c r="G53" s="96"/>
      <c r="H53" s="103"/>
      <c r="I53" s="96"/>
      <c r="J53" s="97"/>
    </row>
    <row r="54" spans="1:10" s="67" customFormat="1" x14ac:dyDescent="0.25">
      <c r="A54" s="95">
        <v>42507</v>
      </c>
      <c r="B54" s="86">
        <v>160083478</v>
      </c>
      <c r="C54" s="85">
        <v>3</v>
      </c>
      <c r="D54" s="96">
        <v>252613</v>
      </c>
      <c r="E54" s="86"/>
      <c r="F54" s="85"/>
      <c r="G54" s="96"/>
      <c r="H54" s="103"/>
      <c r="I54" s="96"/>
      <c r="J54" s="97"/>
    </row>
    <row r="55" spans="1:10" s="67" customFormat="1" x14ac:dyDescent="0.25">
      <c r="A55" s="95">
        <v>42508</v>
      </c>
      <c r="B55" s="86">
        <v>160083583</v>
      </c>
      <c r="C55" s="85">
        <v>11</v>
      </c>
      <c r="D55" s="96">
        <v>1226050</v>
      </c>
      <c r="E55" s="86"/>
      <c r="F55" s="85"/>
      <c r="G55" s="96"/>
      <c r="H55" s="103"/>
      <c r="I55" s="96"/>
      <c r="J55" s="97"/>
    </row>
    <row r="56" spans="1:10" s="67" customFormat="1" x14ac:dyDescent="0.25">
      <c r="A56" s="95">
        <v>42509</v>
      </c>
      <c r="B56" s="86">
        <v>160083686</v>
      </c>
      <c r="C56" s="85">
        <v>13</v>
      </c>
      <c r="D56" s="96">
        <v>1250638</v>
      </c>
      <c r="E56" s="86"/>
      <c r="F56" s="85"/>
      <c r="G56" s="96"/>
      <c r="H56" s="103"/>
      <c r="I56" s="96"/>
      <c r="J56" s="97"/>
    </row>
    <row r="57" spans="1:10" s="67" customFormat="1" x14ac:dyDescent="0.25">
      <c r="A57" s="66">
        <v>42510</v>
      </c>
      <c r="B57" s="29">
        <v>160083686</v>
      </c>
      <c r="C57" s="59">
        <v>21</v>
      </c>
      <c r="D57" s="64">
        <v>2367925</v>
      </c>
      <c r="E57" s="29"/>
      <c r="F57" s="59"/>
      <c r="G57" s="64"/>
      <c r="H57" s="65"/>
      <c r="I57" s="64"/>
      <c r="J57" s="71"/>
    </row>
    <row r="58" spans="1:10" s="67" customFormat="1" x14ac:dyDescent="0.25">
      <c r="A58" s="66">
        <v>42511</v>
      </c>
      <c r="B58" s="29">
        <v>160083953</v>
      </c>
      <c r="C58" s="59">
        <v>22</v>
      </c>
      <c r="D58" s="64">
        <v>2000163</v>
      </c>
      <c r="E58" s="29"/>
      <c r="F58" s="59"/>
      <c r="G58" s="64"/>
      <c r="H58" s="65"/>
      <c r="I58" s="64"/>
      <c r="J58" s="71"/>
    </row>
    <row r="59" spans="1:10" s="67" customFormat="1" x14ac:dyDescent="0.25">
      <c r="A59" s="66">
        <v>42513</v>
      </c>
      <c r="B59" s="29">
        <v>160084202</v>
      </c>
      <c r="C59" s="59">
        <v>35</v>
      </c>
      <c r="D59" s="64">
        <v>4024413</v>
      </c>
      <c r="E59" s="29"/>
      <c r="F59" s="59"/>
      <c r="G59" s="64"/>
      <c r="H59" s="65"/>
      <c r="I59" s="64"/>
      <c r="J59" s="71"/>
    </row>
    <row r="60" spans="1:10" s="67" customFormat="1" x14ac:dyDescent="0.25">
      <c r="A60" s="66">
        <v>42513</v>
      </c>
      <c r="B60" s="29">
        <v>160084221</v>
      </c>
      <c r="C60" s="59">
        <v>1</v>
      </c>
      <c r="D60" s="64">
        <v>86013</v>
      </c>
      <c r="E60" s="29"/>
      <c r="F60" s="59"/>
      <c r="G60" s="64"/>
      <c r="H60" s="65"/>
      <c r="I60" s="64"/>
      <c r="J60" s="71"/>
    </row>
    <row r="61" spans="1:10" s="67" customFormat="1" x14ac:dyDescent="0.25">
      <c r="A61" s="66">
        <v>42514</v>
      </c>
      <c r="B61" s="29">
        <v>160084340</v>
      </c>
      <c r="C61" s="59">
        <v>19</v>
      </c>
      <c r="D61" s="64">
        <v>1802763</v>
      </c>
      <c r="E61" s="29"/>
      <c r="F61" s="59"/>
      <c r="G61" s="64"/>
      <c r="H61" s="65"/>
      <c r="I61" s="64"/>
      <c r="J61" s="71"/>
    </row>
    <row r="62" spans="1:10" s="67" customFormat="1" x14ac:dyDescent="0.25">
      <c r="A62" s="66"/>
      <c r="B62" s="29"/>
      <c r="C62" s="59"/>
      <c r="D62" s="64"/>
      <c r="E62" s="29"/>
      <c r="F62" s="59"/>
      <c r="G62" s="64"/>
      <c r="H62" s="65"/>
      <c r="I62" s="64"/>
      <c r="J62" s="71"/>
    </row>
    <row r="63" spans="1:10" s="67" customFormat="1" x14ac:dyDescent="0.25">
      <c r="A63" s="68"/>
      <c r="B63" s="54" t="s">
        <v>11</v>
      </c>
      <c r="C63" s="58">
        <f>SUM(C7:C61)</f>
        <v>860</v>
      </c>
      <c r="D63" s="69">
        <f>SUM(D7:D61)</f>
        <v>93925626</v>
      </c>
      <c r="E63" s="54" t="s">
        <v>11</v>
      </c>
      <c r="F63" s="58">
        <f>SUM(F7:F48)</f>
        <v>171</v>
      </c>
      <c r="G63" s="69">
        <f>SUM(G7:G48)</f>
        <v>15645328</v>
      </c>
      <c r="H63" s="54">
        <f>SUM(H7:H48)</f>
        <v>0</v>
      </c>
      <c r="I63" s="69">
        <f>SUM(I7:I48)</f>
        <v>64808519</v>
      </c>
      <c r="J63" s="71"/>
    </row>
    <row r="64" spans="1:10" s="67" customFormat="1" x14ac:dyDescent="0.25">
      <c r="A64" s="68"/>
      <c r="B64" s="75"/>
      <c r="C64" s="58"/>
      <c r="D64" s="76"/>
      <c r="E64" s="75"/>
      <c r="F64" s="58"/>
      <c r="G64" s="76"/>
      <c r="H64" s="75"/>
      <c r="I64" s="76"/>
      <c r="J64" s="71"/>
    </row>
    <row r="65" spans="1:10" s="67" customFormat="1" x14ac:dyDescent="0.25">
      <c r="A65" s="68"/>
      <c r="B65" s="55"/>
      <c r="C65" s="59"/>
      <c r="D65" s="69"/>
      <c r="E65" s="54"/>
      <c r="F65" s="59"/>
      <c r="G65" s="484" t="s">
        <v>12</v>
      </c>
      <c r="H65" s="484"/>
      <c r="I65" s="64"/>
      <c r="J65" s="73">
        <f>SUM(D7:D62)</f>
        <v>93925626</v>
      </c>
    </row>
    <row r="66" spans="1:10" s="67" customFormat="1" x14ac:dyDescent="0.25">
      <c r="A66" s="68"/>
      <c r="B66" s="29"/>
      <c r="C66" s="59"/>
      <c r="D66" s="64"/>
      <c r="E66" s="29"/>
      <c r="F66" s="59"/>
      <c r="G66" s="484" t="s">
        <v>13</v>
      </c>
      <c r="H66" s="484"/>
      <c r="I66" s="65"/>
      <c r="J66" s="73">
        <f>SUM(G7:G62)</f>
        <v>17006216</v>
      </c>
    </row>
    <row r="67" spans="1:10" s="67" customFormat="1" x14ac:dyDescent="0.25">
      <c r="A67" s="68"/>
      <c r="B67" s="29"/>
      <c r="C67" s="59"/>
      <c r="D67" s="64"/>
      <c r="E67" s="29"/>
      <c r="F67" s="59"/>
      <c r="G67" s="484" t="s">
        <v>14</v>
      </c>
      <c r="H67" s="484"/>
      <c r="I67" s="69"/>
      <c r="J67" s="73">
        <f>J65-J66</f>
        <v>76919410</v>
      </c>
    </row>
    <row r="68" spans="1:10" s="67" customFormat="1" x14ac:dyDescent="0.25">
      <c r="A68" s="68"/>
      <c r="B68" s="74"/>
      <c r="C68" s="59"/>
      <c r="D68" s="64"/>
      <c r="E68" s="29"/>
      <c r="F68" s="59"/>
      <c r="G68" s="484" t="s">
        <v>15</v>
      </c>
      <c r="H68" s="484"/>
      <c r="I68" s="65"/>
      <c r="J68" s="73">
        <f>SUM(H7:H62)</f>
        <v>0</v>
      </c>
    </row>
    <row r="69" spans="1:10" s="67" customFormat="1" x14ac:dyDescent="0.25">
      <c r="A69" s="68"/>
      <c r="B69" s="74"/>
      <c r="C69" s="59"/>
      <c r="D69" s="64"/>
      <c r="E69" s="29"/>
      <c r="F69" s="59"/>
      <c r="G69" s="484" t="s">
        <v>16</v>
      </c>
      <c r="H69" s="484"/>
      <c r="I69" s="65"/>
      <c r="J69" s="73">
        <f>J67+J68</f>
        <v>76919410</v>
      </c>
    </row>
    <row r="70" spans="1:10" s="67" customFormat="1" x14ac:dyDescent="0.25">
      <c r="A70" s="68"/>
      <c r="B70" s="74"/>
      <c r="C70" s="59"/>
      <c r="D70" s="64"/>
      <c r="E70" s="29"/>
      <c r="F70" s="59"/>
      <c r="G70" s="484" t="s">
        <v>5</v>
      </c>
      <c r="H70" s="484"/>
      <c r="I70" s="65"/>
      <c r="J70" s="73">
        <f>SUM(I7:I62)</f>
        <v>64808519</v>
      </c>
    </row>
    <row r="71" spans="1:10" s="67" customFormat="1" x14ac:dyDescent="0.25">
      <c r="A71" s="68"/>
      <c r="B71" s="74"/>
      <c r="C71" s="59"/>
      <c r="D71" s="64"/>
      <c r="E71" s="29"/>
      <c r="F71" s="59"/>
      <c r="G71" s="484" t="s">
        <v>31</v>
      </c>
      <c r="H71" s="484"/>
      <c r="I71" s="29" t="str">
        <f>IF(J71&gt;0,"SALDO",IF(J71&lt;0,"PIUTANG",IF(J71=0,"LUNAS")))</f>
        <v>PIUTANG</v>
      </c>
      <c r="J71" s="73">
        <f>J70-J69</f>
        <v>-12110891</v>
      </c>
    </row>
    <row r="72" spans="1:10" x14ac:dyDescent="0.25">
      <c r="D72" s="62"/>
    </row>
  </sheetData>
  <mergeCells count="15">
    <mergeCell ref="G71:H71"/>
    <mergeCell ref="F1:H1"/>
    <mergeCell ref="F2:H2"/>
    <mergeCell ref="G65:H65"/>
    <mergeCell ref="G66:H66"/>
    <mergeCell ref="G67:H67"/>
    <mergeCell ref="G68:H68"/>
    <mergeCell ref="G69:H69"/>
    <mergeCell ref="G70:H70"/>
    <mergeCell ref="A4:J4"/>
    <mergeCell ref="A5:A6"/>
    <mergeCell ref="B5:G5"/>
    <mergeCell ref="H5:H6"/>
    <mergeCell ref="I5:I6"/>
    <mergeCell ref="J5:J6"/>
  </mergeCells>
  <pageMargins left="0.13" right="0.12" top="0.15" bottom="0.17" header="0.15" footer="0.3"/>
  <pageSetup paperSize="9" orientation="portrait" horizontalDpi="120" verticalDpi="72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"/>
  <sheetViews>
    <sheetView workbookViewId="0">
      <selection sqref="A1:A1048576"/>
    </sheetView>
  </sheetViews>
  <sheetFormatPr defaultRowHeight="15" x14ac:dyDescent="0.2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2">
    <pageSetUpPr fitToPage="1"/>
  </sheetPr>
  <dimension ref="A1:P657"/>
  <sheetViews>
    <sheetView zoomScaleNormal="100" workbookViewId="0">
      <pane ySplit="6" topLeftCell="A70" activePane="bottomLeft" state="frozen"/>
      <selection pane="bottomLeft" activeCell="G84" sqref="G84"/>
    </sheetView>
  </sheetViews>
  <sheetFormatPr defaultRowHeight="15" x14ac:dyDescent="0.25"/>
  <cols>
    <col min="1" max="1" width="9.140625" style="326" customWidth="1"/>
    <col min="2" max="2" width="11.85546875" style="326" bestFit="1" customWidth="1"/>
    <col min="3" max="3" width="7.7109375" style="327" customWidth="1"/>
    <col min="4" max="4" width="14.28515625" style="326" customWidth="1"/>
    <col min="5" max="5" width="10.28515625" style="326" customWidth="1"/>
    <col min="6" max="6" width="7" style="327" bestFit="1" customWidth="1"/>
    <col min="7" max="7" width="12.85546875" style="326" customWidth="1"/>
    <col min="8" max="8" width="11.7109375" style="326" customWidth="1"/>
    <col min="9" max="9" width="15.28515625" style="325" customWidth="1"/>
    <col min="10" max="10" width="16.7109375" style="326" customWidth="1"/>
    <col min="11" max="11" width="9.140625" style="325"/>
    <col min="12" max="12" width="11.7109375" style="325" bestFit="1" customWidth="1"/>
    <col min="13" max="13" width="12.5703125" style="325" bestFit="1" customWidth="1"/>
    <col min="14" max="14" width="9.28515625" style="325" bestFit="1" customWidth="1"/>
    <col min="15" max="16" width="10.5703125" style="219" bestFit="1" customWidth="1"/>
    <col min="17" max="16384" width="9.140625" style="326"/>
  </cols>
  <sheetData>
    <row r="1" spans="1:16" x14ac:dyDescent="0.25">
      <c r="A1" s="322" t="s">
        <v>0</v>
      </c>
      <c r="B1" s="322"/>
      <c r="C1" s="323" t="s">
        <v>197</v>
      </c>
      <c r="D1" s="322"/>
      <c r="E1" s="322"/>
      <c r="F1" s="431" t="s">
        <v>22</v>
      </c>
      <c r="G1" s="431"/>
      <c r="H1" s="431"/>
      <c r="I1" s="324" t="s">
        <v>26</v>
      </c>
      <c r="J1" s="322"/>
      <c r="L1" s="325">
        <f>SUM(D630:D630)</f>
        <v>0</v>
      </c>
      <c r="O1" s="233" t="s">
        <v>195</v>
      </c>
    </row>
    <row r="2" spans="1:16" x14ac:dyDescent="0.25">
      <c r="A2" s="322" t="s">
        <v>1</v>
      </c>
      <c r="B2" s="322"/>
      <c r="C2" s="323" t="s">
        <v>19</v>
      </c>
      <c r="D2" s="322"/>
      <c r="E2" s="322"/>
      <c r="F2" s="431" t="s">
        <v>21</v>
      </c>
      <c r="G2" s="431"/>
      <c r="H2" s="431"/>
      <c r="I2" s="324">
        <f>J656*-1</f>
        <v>-6360</v>
      </c>
      <c r="J2" s="322"/>
      <c r="L2" s="325">
        <f>SUM(G630:G630)</f>
        <v>0</v>
      </c>
      <c r="O2" s="233" t="s">
        <v>196</v>
      </c>
    </row>
    <row r="3" spans="1:16" x14ac:dyDescent="0.25">
      <c r="L3" s="325">
        <f>L1-L2</f>
        <v>0</v>
      </c>
      <c r="M3" s="325">
        <v>794325</v>
      </c>
    </row>
    <row r="4" spans="1:16" ht="19.5" x14ac:dyDescent="0.25">
      <c r="A4" s="432"/>
      <c r="B4" s="433"/>
      <c r="C4" s="433"/>
      <c r="D4" s="433"/>
      <c r="E4" s="433"/>
      <c r="F4" s="433"/>
      <c r="G4" s="433"/>
      <c r="H4" s="433"/>
      <c r="I4" s="433"/>
      <c r="J4" s="434"/>
    </row>
    <row r="5" spans="1:16" x14ac:dyDescent="0.25">
      <c r="A5" s="435" t="s">
        <v>2</v>
      </c>
      <c r="B5" s="437" t="s">
        <v>3</v>
      </c>
      <c r="C5" s="438"/>
      <c r="D5" s="438"/>
      <c r="E5" s="438"/>
      <c r="F5" s="438"/>
      <c r="G5" s="439"/>
      <c r="H5" s="440" t="s">
        <v>4</v>
      </c>
      <c r="I5" s="442" t="s">
        <v>5</v>
      </c>
      <c r="J5" s="444" t="s">
        <v>6</v>
      </c>
    </row>
    <row r="6" spans="1:16" x14ac:dyDescent="0.25">
      <c r="A6" s="436"/>
      <c r="B6" s="328" t="s">
        <v>7</v>
      </c>
      <c r="C6" s="329" t="s">
        <v>8</v>
      </c>
      <c r="D6" s="330" t="s">
        <v>9</v>
      </c>
      <c r="E6" s="328" t="s">
        <v>10</v>
      </c>
      <c r="F6" s="329" t="s">
        <v>8</v>
      </c>
      <c r="G6" s="330" t="s">
        <v>9</v>
      </c>
      <c r="H6" s="441"/>
      <c r="I6" s="443"/>
      <c r="J6" s="445"/>
    </row>
    <row r="7" spans="1:16" x14ac:dyDescent="0.25">
      <c r="A7" s="388">
        <v>43325</v>
      </c>
      <c r="B7" s="389">
        <v>18000001</v>
      </c>
      <c r="C7" s="390">
        <v>4</v>
      </c>
      <c r="D7" s="391">
        <v>233595</v>
      </c>
      <c r="E7" s="392"/>
      <c r="F7" s="390"/>
      <c r="G7" s="391"/>
      <c r="H7" s="392"/>
      <c r="I7" s="393"/>
      <c r="J7" s="391"/>
      <c r="K7" s="326"/>
      <c r="L7" s="326"/>
      <c r="M7" s="326"/>
      <c r="N7" s="326"/>
      <c r="O7" s="364"/>
      <c r="P7" s="364"/>
    </row>
    <row r="8" spans="1:16" x14ac:dyDescent="0.25">
      <c r="A8" s="388">
        <v>43325</v>
      </c>
      <c r="B8" s="389">
        <v>18000002</v>
      </c>
      <c r="C8" s="390">
        <v>3</v>
      </c>
      <c r="D8" s="391">
        <v>192960</v>
      </c>
      <c r="E8" s="392"/>
      <c r="F8" s="390"/>
      <c r="G8" s="391"/>
      <c r="H8" s="392"/>
      <c r="I8" s="393"/>
      <c r="J8" s="391"/>
      <c r="K8" s="326"/>
      <c r="L8" s="326"/>
      <c r="M8" s="326"/>
      <c r="N8" s="326"/>
      <c r="O8" s="364"/>
      <c r="P8" s="364"/>
    </row>
    <row r="9" spans="1:16" x14ac:dyDescent="0.25">
      <c r="A9" s="388">
        <v>43326</v>
      </c>
      <c r="B9" s="389">
        <v>18000003</v>
      </c>
      <c r="C9" s="390">
        <v>7</v>
      </c>
      <c r="D9" s="391">
        <v>382365</v>
      </c>
      <c r="E9" s="392"/>
      <c r="F9" s="390"/>
      <c r="G9" s="391"/>
      <c r="H9" s="392"/>
      <c r="I9" s="393"/>
      <c r="J9" s="391"/>
      <c r="K9" s="326"/>
      <c r="L9" s="326"/>
      <c r="M9" s="326"/>
      <c r="N9" s="326"/>
      <c r="O9" s="364"/>
      <c r="P9" s="364"/>
    </row>
    <row r="10" spans="1:16" x14ac:dyDescent="0.25">
      <c r="A10" s="388">
        <v>43327</v>
      </c>
      <c r="B10" s="389">
        <v>18000004</v>
      </c>
      <c r="C10" s="390">
        <v>2</v>
      </c>
      <c r="D10" s="391">
        <v>108720</v>
      </c>
      <c r="E10" s="392"/>
      <c r="F10" s="390"/>
      <c r="G10" s="391"/>
      <c r="H10" s="392"/>
      <c r="I10" s="393"/>
      <c r="J10" s="391"/>
      <c r="K10" s="326"/>
      <c r="L10" s="326"/>
      <c r="M10" s="326"/>
      <c r="N10" s="326"/>
      <c r="O10" s="364"/>
      <c r="P10" s="364"/>
    </row>
    <row r="11" spans="1:16" x14ac:dyDescent="0.25">
      <c r="A11" s="388">
        <v>43328</v>
      </c>
      <c r="B11" s="389">
        <v>18000005</v>
      </c>
      <c r="C11" s="390">
        <v>8</v>
      </c>
      <c r="D11" s="391">
        <v>563715</v>
      </c>
      <c r="E11" s="392"/>
      <c r="F11" s="390"/>
      <c r="G11" s="391"/>
      <c r="H11" s="392"/>
      <c r="I11" s="393"/>
      <c r="J11" s="391"/>
      <c r="K11" s="326"/>
      <c r="L11" s="326"/>
      <c r="M11" s="326"/>
      <c r="N11" s="326"/>
      <c r="O11" s="364"/>
      <c r="P11" s="364"/>
    </row>
    <row r="12" spans="1:16" x14ac:dyDescent="0.25">
      <c r="A12" s="388">
        <v>43328</v>
      </c>
      <c r="B12" s="389">
        <v>18000006</v>
      </c>
      <c r="C12" s="390">
        <v>1</v>
      </c>
      <c r="D12" s="391">
        <v>25920</v>
      </c>
      <c r="E12" s="392"/>
      <c r="F12" s="390"/>
      <c r="G12" s="391"/>
      <c r="H12" s="392"/>
      <c r="I12" s="393"/>
      <c r="J12" s="391"/>
      <c r="K12" s="326"/>
      <c r="L12" s="326"/>
      <c r="M12" s="326"/>
      <c r="N12" s="326"/>
      <c r="O12" s="364"/>
      <c r="P12" s="364"/>
    </row>
    <row r="13" spans="1:16" x14ac:dyDescent="0.25">
      <c r="A13" s="388">
        <v>43330</v>
      </c>
      <c r="B13" s="389">
        <v>18000007</v>
      </c>
      <c r="C13" s="390">
        <v>7</v>
      </c>
      <c r="D13" s="391">
        <v>452250</v>
      </c>
      <c r="E13" s="392"/>
      <c r="F13" s="390"/>
      <c r="G13" s="391"/>
      <c r="H13" s="392"/>
      <c r="I13" s="393"/>
      <c r="J13" s="391"/>
      <c r="K13" s="326"/>
      <c r="L13" s="326"/>
      <c r="M13" s="326"/>
      <c r="N13" s="326"/>
      <c r="O13" s="364"/>
      <c r="P13" s="364"/>
    </row>
    <row r="14" spans="1:16" x14ac:dyDescent="0.25">
      <c r="A14" s="388">
        <v>43332</v>
      </c>
      <c r="B14" s="389">
        <v>18000008</v>
      </c>
      <c r="C14" s="390">
        <v>3</v>
      </c>
      <c r="D14" s="391">
        <v>203085</v>
      </c>
      <c r="E14" s="392"/>
      <c r="F14" s="390"/>
      <c r="G14" s="391"/>
      <c r="H14" s="392"/>
      <c r="I14" s="393"/>
      <c r="J14" s="391"/>
      <c r="K14" s="326"/>
      <c r="L14" s="326"/>
      <c r="M14" s="326"/>
      <c r="N14" s="326"/>
      <c r="O14" s="364"/>
      <c r="P14" s="364"/>
    </row>
    <row r="15" spans="1:16" x14ac:dyDescent="0.25">
      <c r="A15" s="388">
        <v>43332</v>
      </c>
      <c r="B15" s="389">
        <v>18000009</v>
      </c>
      <c r="C15" s="390">
        <v>1</v>
      </c>
      <c r="D15" s="391">
        <v>65835</v>
      </c>
      <c r="E15" s="392"/>
      <c r="F15" s="390"/>
      <c r="G15" s="391"/>
      <c r="H15" s="392"/>
      <c r="I15" s="393"/>
      <c r="J15" s="391"/>
      <c r="K15" s="326"/>
      <c r="L15" s="326"/>
      <c r="M15" s="326"/>
      <c r="N15" s="326"/>
      <c r="O15" s="364"/>
      <c r="P15" s="364"/>
    </row>
    <row r="16" spans="1:16" x14ac:dyDescent="0.25">
      <c r="A16" s="388">
        <v>43332</v>
      </c>
      <c r="B16" s="389">
        <v>18000010</v>
      </c>
      <c r="C16" s="390">
        <v>3</v>
      </c>
      <c r="D16" s="391">
        <v>171720</v>
      </c>
      <c r="E16" s="392"/>
      <c r="F16" s="390"/>
      <c r="G16" s="391"/>
      <c r="H16" s="392"/>
      <c r="I16" s="393"/>
      <c r="J16" s="391"/>
      <c r="K16" s="326"/>
      <c r="L16" s="326"/>
      <c r="M16" s="326"/>
      <c r="N16" s="326"/>
      <c r="O16" s="364"/>
      <c r="P16" s="364"/>
    </row>
    <row r="17" spans="1:16" x14ac:dyDescent="0.25">
      <c r="A17" s="388">
        <v>43333</v>
      </c>
      <c r="B17" s="389">
        <v>18000011</v>
      </c>
      <c r="C17" s="390">
        <v>13</v>
      </c>
      <c r="D17" s="391">
        <v>855180</v>
      </c>
      <c r="E17" s="392"/>
      <c r="F17" s="390"/>
      <c r="G17" s="391"/>
      <c r="H17" s="392"/>
      <c r="I17" s="393"/>
      <c r="J17" s="391"/>
      <c r="K17" s="326"/>
      <c r="L17" s="326"/>
      <c r="M17" s="326"/>
      <c r="N17" s="326"/>
      <c r="O17" s="364"/>
      <c r="P17" s="364"/>
    </row>
    <row r="18" spans="1:16" x14ac:dyDescent="0.25">
      <c r="A18" s="380">
        <v>43333</v>
      </c>
      <c r="B18" s="381">
        <v>18000012</v>
      </c>
      <c r="C18" s="382">
        <v>1</v>
      </c>
      <c r="D18" s="383">
        <v>27270</v>
      </c>
      <c r="E18" s="384"/>
      <c r="F18" s="382"/>
      <c r="G18" s="383"/>
      <c r="H18" s="384"/>
      <c r="I18" s="385"/>
      <c r="J18" s="383"/>
      <c r="K18" s="326"/>
      <c r="L18" s="326"/>
      <c r="M18" s="326"/>
      <c r="N18" s="326"/>
      <c r="O18" s="364"/>
      <c r="P18" s="364"/>
    </row>
    <row r="19" spans="1:16" x14ac:dyDescent="0.25">
      <c r="A19" s="380">
        <v>43333</v>
      </c>
      <c r="B19" s="381">
        <v>18000013</v>
      </c>
      <c r="C19" s="382">
        <v>1</v>
      </c>
      <c r="D19" s="383">
        <v>70200</v>
      </c>
      <c r="E19" s="384"/>
      <c r="F19" s="382"/>
      <c r="G19" s="383"/>
      <c r="H19" s="384"/>
      <c r="I19" s="385"/>
      <c r="J19" s="383"/>
      <c r="K19" s="326"/>
      <c r="L19" s="326"/>
      <c r="M19" s="326"/>
      <c r="N19" s="326"/>
      <c r="O19" s="364"/>
      <c r="P19" s="364"/>
    </row>
    <row r="20" spans="1:16" x14ac:dyDescent="0.25">
      <c r="A20" s="380">
        <v>43333</v>
      </c>
      <c r="B20" s="381">
        <v>18000014</v>
      </c>
      <c r="C20" s="382">
        <v>1</v>
      </c>
      <c r="D20" s="383">
        <v>70200</v>
      </c>
      <c r="E20" s="384"/>
      <c r="F20" s="382"/>
      <c r="G20" s="383"/>
      <c r="H20" s="384"/>
      <c r="I20" s="385"/>
      <c r="J20" s="383"/>
      <c r="K20" s="326"/>
      <c r="L20" s="326"/>
      <c r="M20" s="326"/>
      <c r="N20" s="326"/>
      <c r="O20" s="364"/>
      <c r="P20" s="364"/>
    </row>
    <row r="21" spans="1:16" x14ac:dyDescent="0.25">
      <c r="A21" s="380">
        <v>43333</v>
      </c>
      <c r="B21" s="381">
        <v>18000015</v>
      </c>
      <c r="C21" s="382">
        <v>2</v>
      </c>
      <c r="D21" s="383">
        <v>151200</v>
      </c>
      <c r="E21" s="384"/>
      <c r="F21" s="382"/>
      <c r="G21" s="383"/>
      <c r="H21" s="384"/>
      <c r="I21" s="385"/>
      <c r="J21" s="383"/>
      <c r="K21" s="326"/>
      <c r="L21" s="326"/>
      <c r="M21" s="326"/>
      <c r="N21" s="326"/>
      <c r="O21" s="364"/>
      <c r="P21" s="364"/>
    </row>
    <row r="22" spans="1:16" x14ac:dyDescent="0.25">
      <c r="A22" s="380">
        <v>43333</v>
      </c>
      <c r="B22" s="381">
        <v>18000016</v>
      </c>
      <c r="C22" s="382">
        <v>1</v>
      </c>
      <c r="D22" s="383">
        <v>41895</v>
      </c>
      <c r="E22" s="384"/>
      <c r="F22" s="382"/>
      <c r="G22" s="383"/>
      <c r="H22" s="384"/>
      <c r="I22" s="385"/>
      <c r="J22" s="383"/>
      <c r="K22" s="326"/>
      <c r="L22" s="326"/>
      <c r="M22" s="326"/>
      <c r="N22" s="326"/>
      <c r="O22" s="364"/>
      <c r="P22" s="364"/>
    </row>
    <row r="23" spans="1:16" x14ac:dyDescent="0.25">
      <c r="A23" s="380">
        <v>43333</v>
      </c>
      <c r="B23" s="381">
        <v>18000017</v>
      </c>
      <c r="C23" s="382">
        <v>4</v>
      </c>
      <c r="D23" s="383">
        <v>234045</v>
      </c>
      <c r="E23" s="384"/>
      <c r="F23" s="382"/>
      <c r="G23" s="383"/>
      <c r="H23" s="384"/>
      <c r="I23" s="385"/>
      <c r="J23" s="383"/>
      <c r="K23" s="326"/>
      <c r="L23" s="326"/>
      <c r="M23" s="326"/>
      <c r="N23" s="326"/>
      <c r="O23" s="364"/>
      <c r="P23" s="364"/>
    </row>
    <row r="24" spans="1:16" x14ac:dyDescent="0.25">
      <c r="A24" s="380">
        <v>43333</v>
      </c>
      <c r="B24" s="381">
        <v>18000018</v>
      </c>
      <c r="C24" s="382">
        <v>1</v>
      </c>
      <c r="D24" s="383">
        <v>76500</v>
      </c>
      <c r="E24" s="384"/>
      <c r="F24" s="382"/>
      <c r="G24" s="383"/>
      <c r="H24" s="384"/>
      <c r="I24" s="385"/>
      <c r="J24" s="383"/>
      <c r="K24" s="326"/>
      <c r="L24" s="326"/>
      <c r="M24" s="326"/>
      <c r="N24" s="326"/>
      <c r="O24" s="364"/>
      <c r="P24" s="364"/>
    </row>
    <row r="25" spans="1:16" x14ac:dyDescent="0.25">
      <c r="A25" s="380">
        <v>43333</v>
      </c>
      <c r="B25" s="381">
        <v>18000019</v>
      </c>
      <c r="C25" s="382">
        <v>5</v>
      </c>
      <c r="D25" s="383">
        <v>362880</v>
      </c>
      <c r="E25" s="384"/>
      <c r="F25" s="382"/>
      <c r="G25" s="383"/>
      <c r="H25" s="384"/>
      <c r="I25" s="385">
        <v>826290</v>
      </c>
      <c r="J25" s="386" t="s">
        <v>17</v>
      </c>
      <c r="K25" s="326"/>
      <c r="L25" s="326"/>
      <c r="M25" s="326"/>
      <c r="N25" s="326"/>
      <c r="O25" s="364"/>
      <c r="P25" s="364"/>
    </row>
    <row r="26" spans="1:16" x14ac:dyDescent="0.25">
      <c r="A26" s="388">
        <v>43335</v>
      </c>
      <c r="B26" s="389">
        <v>18000020</v>
      </c>
      <c r="C26" s="390">
        <v>1</v>
      </c>
      <c r="D26" s="391">
        <v>75600</v>
      </c>
      <c r="E26" s="392"/>
      <c r="F26" s="390"/>
      <c r="G26" s="391"/>
      <c r="H26" s="392"/>
      <c r="I26" s="393"/>
      <c r="J26" s="391"/>
      <c r="K26" s="326"/>
      <c r="L26" s="326"/>
      <c r="M26" s="326"/>
      <c r="N26" s="326"/>
      <c r="O26" s="364"/>
      <c r="P26" s="364"/>
    </row>
    <row r="27" spans="1:16" x14ac:dyDescent="0.25">
      <c r="A27" s="388">
        <v>43336</v>
      </c>
      <c r="B27" s="389">
        <v>18000021</v>
      </c>
      <c r="C27" s="390">
        <v>1</v>
      </c>
      <c r="D27" s="391">
        <v>65565</v>
      </c>
      <c r="E27" s="392"/>
      <c r="F27" s="390"/>
      <c r="G27" s="391"/>
      <c r="H27" s="392"/>
      <c r="I27" s="393"/>
      <c r="J27" s="391"/>
      <c r="K27" s="326"/>
      <c r="L27" s="326"/>
      <c r="M27" s="326"/>
      <c r="N27" s="326"/>
      <c r="O27" s="364"/>
      <c r="P27" s="364"/>
    </row>
    <row r="28" spans="1:16" x14ac:dyDescent="0.25">
      <c r="A28" s="388">
        <v>43339</v>
      </c>
      <c r="B28" s="389">
        <v>18000022</v>
      </c>
      <c r="C28" s="390">
        <v>2</v>
      </c>
      <c r="D28" s="391">
        <v>79920</v>
      </c>
      <c r="E28" s="394" t="s">
        <v>201</v>
      </c>
      <c r="F28" s="390">
        <v>1</v>
      </c>
      <c r="G28" s="391">
        <v>65835</v>
      </c>
      <c r="H28" s="392"/>
      <c r="I28" s="393"/>
      <c r="J28" s="391"/>
      <c r="K28" s="326"/>
      <c r="L28" s="363"/>
      <c r="M28" s="326"/>
      <c r="N28" s="326"/>
      <c r="O28" s="364"/>
      <c r="P28" s="364"/>
    </row>
    <row r="29" spans="1:16" x14ac:dyDescent="0.25">
      <c r="A29" s="388">
        <v>43339</v>
      </c>
      <c r="B29" s="389">
        <v>18000024</v>
      </c>
      <c r="C29" s="390">
        <v>1</v>
      </c>
      <c r="D29" s="391">
        <v>53550</v>
      </c>
      <c r="E29" s="392"/>
      <c r="F29" s="390"/>
      <c r="G29" s="391"/>
      <c r="H29" s="392"/>
      <c r="I29" s="393"/>
      <c r="J29" s="391"/>
      <c r="K29" s="326"/>
      <c r="L29" s="363"/>
      <c r="M29" s="326"/>
      <c r="N29" s="326"/>
      <c r="O29" s="364"/>
      <c r="P29" s="364"/>
    </row>
    <row r="30" spans="1:16" x14ac:dyDescent="0.25">
      <c r="A30" s="388">
        <v>43339</v>
      </c>
      <c r="B30" s="389">
        <v>18000025</v>
      </c>
      <c r="C30" s="390">
        <v>6</v>
      </c>
      <c r="D30" s="391">
        <v>401625</v>
      </c>
      <c r="E30" s="392"/>
      <c r="F30" s="390"/>
      <c r="G30" s="391"/>
      <c r="H30" s="392"/>
      <c r="I30" s="393"/>
      <c r="J30" s="391"/>
      <c r="K30" s="326"/>
      <c r="L30" s="363"/>
      <c r="M30" s="326"/>
      <c r="N30" s="326"/>
      <c r="O30" s="364"/>
      <c r="P30" s="364"/>
    </row>
    <row r="31" spans="1:16" x14ac:dyDescent="0.25">
      <c r="A31" s="388">
        <v>43339</v>
      </c>
      <c r="B31" s="389">
        <v>18000026</v>
      </c>
      <c r="C31" s="390">
        <v>1</v>
      </c>
      <c r="D31" s="391">
        <v>60705</v>
      </c>
      <c r="E31" s="392"/>
      <c r="F31" s="390"/>
      <c r="G31" s="391"/>
      <c r="H31" s="392"/>
      <c r="I31" s="393"/>
      <c r="J31" s="391"/>
      <c r="K31" s="326"/>
      <c r="L31" s="363"/>
      <c r="M31" s="326"/>
      <c r="N31" s="326"/>
      <c r="O31" s="364"/>
      <c r="P31" s="364"/>
    </row>
    <row r="32" spans="1:16" x14ac:dyDescent="0.25">
      <c r="A32" s="388">
        <v>43340</v>
      </c>
      <c r="B32" s="389">
        <v>18000027</v>
      </c>
      <c r="C32" s="390">
        <v>4</v>
      </c>
      <c r="D32" s="391">
        <v>235665</v>
      </c>
      <c r="E32" s="392"/>
      <c r="F32" s="390"/>
      <c r="G32" s="391"/>
      <c r="H32" s="392"/>
      <c r="I32" s="393"/>
      <c r="J32" s="391"/>
      <c r="K32" s="326"/>
      <c r="L32" s="326"/>
      <c r="M32" s="326"/>
      <c r="N32" s="326"/>
      <c r="O32" s="364"/>
      <c r="P32" s="364"/>
    </row>
    <row r="33" spans="1:16" x14ac:dyDescent="0.25">
      <c r="A33" s="388">
        <v>43340</v>
      </c>
      <c r="B33" s="389">
        <v>18000028</v>
      </c>
      <c r="C33" s="390">
        <v>1</v>
      </c>
      <c r="D33" s="391">
        <v>41895</v>
      </c>
      <c r="E33" s="392"/>
      <c r="F33" s="390"/>
      <c r="G33" s="391"/>
      <c r="H33" s="392"/>
      <c r="I33" s="393"/>
      <c r="J33" s="391"/>
      <c r="K33" s="326"/>
      <c r="L33" s="326"/>
      <c r="M33" s="326"/>
      <c r="N33" s="326"/>
      <c r="O33" s="364"/>
      <c r="P33" s="364"/>
    </row>
    <row r="34" spans="1:16" x14ac:dyDescent="0.25">
      <c r="A34" s="388">
        <v>43341</v>
      </c>
      <c r="B34" s="389">
        <v>18000029</v>
      </c>
      <c r="C34" s="390">
        <v>2</v>
      </c>
      <c r="D34" s="391">
        <v>138420</v>
      </c>
      <c r="E34" s="392"/>
      <c r="F34" s="390"/>
      <c r="G34" s="391"/>
      <c r="H34" s="392"/>
      <c r="I34" s="393"/>
      <c r="J34" s="391"/>
      <c r="K34" s="326"/>
      <c r="L34" s="326"/>
      <c r="M34" s="326"/>
      <c r="N34" s="326"/>
      <c r="O34" s="364"/>
      <c r="P34" s="364"/>
    </row>
    <row r="35" spans="1:16" x14ac:dyDescent="0.25">
      <c r="A35" s="388">
        <v>43342</v>
      </c>
      <c r="B35" s="389">
        <v>18000030</v>
      </c>
      <c r="C35" s="390">
        <v>3</v>
      </c>
      <c r="D35" s="391">
        <v>125056</v>
      </c>
      <c r="E35" s="392"/>
      <c r="F35" s="390"/>
      <c r="G35" s="391"/>
      <c r="H35" s="392"/>
      <c r="I35" s="393"/>
      <c r="J35" s="391"/>
      <c r="K35" s="326"/>
      <c r="L35" s="326"/>
      <c r="M35" s="326"/>
      <c r="N35" s="326"/>
      <c r="O35" s="364"/>
      <c r="P35" s="364"/>
    </row>
    <row r="36" spans="1:16" x14ac:dyDescent="0.25">
      <c r="A36" s="388">
        <v>43343</v>
      </c>
      <c r="B36" s="389">
        <v>18000031</v>
      </c>
      <c r="C36" s="390">
        <v>1</v>
      </c>
      <c r="D36" s="391">
        <v>64485</v>
      </c>
      <c r="E36" s="394" t="s">
        <v>202</v>
      </c>
      <c r="F36" s="390">
        <v>1</v>
      </c>
      <c r="G36" s="391">
        <v>53550</v>
      </c>
      <c r="H36" s="392"/>
      <c r="I36" s="393"/>
      <c r="J36" s="391"/>
      <c r="K36" s="326"/>
      <c r="L36" s="326"/>
      <c r="M36" s="326"/>
      <c r="N36" s="326"/>
      <c r="O36" s="364"/>
      <c r="P36" s="364"/>
    </row>
    <row r="37" spans="1:16" x14ac:dyDescent="0.25">
      <c r="A37" s="388">
        <v>43344</v>
      </c>
      <c r="B37" s="389"/>
      <c r="C37" s="390"/>
      <c r="D37" s="391"/>
      <c r="E37" s="394" t="s">
        <v>203</v>
      </c>
      <c r="F37" s="390">
        <v>1</v>
      </c>
      <c r="G37" s="391">
        <v>58500</v>
      </c>
      <c r="H37" s="392"/>
      <c r="I37" s="393"/>
      <c r="J37" s="391"/>
      <c r="K37" s="326"/>
      <c r="L37" s="326"/>
      <c r="M37" s="326"/>
      <c r="N37" s="326"/>
      <c r="O37" s="364"/>
      <c r="P37" s="364"/>
    </row>
    <row r="38" spans="1:16" x14ac:dyDescent="0.25">
      <c r="A38" s="388">
        <v>43344</v>
      </c>
      <c r="B38" s="389"/>
      <c r="C38" s="390"/>
      <c r="D38" s="391"/>
      <c r="E38" s="394" t="s">
        <v>204</v>
      </c>
      <c r="F38" s="390">
        <v>2</v>
      </c>
      <c r="G38" s="391">
        <v>121500</v>
      </c>
      <c r="H38" s="392"/>
      <c r="I38" s="393">
        <v>4298446</v>
      </c>
      <c r="J38" s="395" t="s">
        <v>17</v>
      </c>
      <c r="K38" s="326"/>
      <c r="L38" s="326"/>
      <c r="M38" s="326"/>
      <c r="N38" s="326"/>
      <c r="O38" s="364"/>
      <c r="P38" s="364"/>
    </row>
    <row r="39" spans="1:16" x14ac:dyDescent="0.25">
      <c r="A39" s="331">
        <v>43346</v>
      </c>
      <c r="B39" s="332">
        <v>18000036</v>
      </c>
      <c r="C39" s="333">
        <v>2</v>
      </c>
      <c r="D39" s="334">
        <v>118620</v>
      </c>
      <c r="E39" s="335"/>
      <c r="F39" s="333"/>
      <c r="G39" s="334"/>
      <c r="H39" s="335"/>
      <c r="I39" s="336">
        <v>118620</v>
      </c>
      <c r="J39" s="361" t="s">
        <v>17</v>
      </c>
      <c r="K39" s="326"/>
      <c r="L39" s="326"/>
      <c r="M39" s="326"/>
      <c r="N39" s="326"/>
      <c r="O39" s="364"/>
      <c r="P39" s="364"/>
    </row>
    <row r="40" spans="1:16" x14ac:dyDescent="0.25">
      <c r="A40" s="331">
        <v>43347</v>
      </c>
      <c r="B40" s="332">
        <v>18000038</v>
      </c>
      <c r="C40" s="333">
        <v>1</v>
      </c>
      <c r="D40" s="334">
        <v>69975</v>
      </c>
      <c r="E40" s="379" t="s">
        <v>205</v>
      </c>
      <c r="F40" s="333">
        <v>1</v>
      </c>
      <c r="G40" s="334">
        <v>72000</v>
      </c>
      <c r="H40" s="335"/>
      <c r="I40" s="336"/>
      <c r="J40" s="334"/>
      <c r="K40" s="326"/>
      <c r="L40" s="326"/>
      <c r="M40" s="326"/>
      <c r="N40" s="326"/>
      <c r="O40" s="364"/>
      <c r="P40" s="364"/>
    </row>
    <row r="41" spans="1:16" x14ac:dyDescent="0.25">
      <c r="A41" s="331">
        <v>43348</v>
      </c>
      <c r="B41" s="332">
        <v>18000039</v>
      </c>
      <c r="C41" s="333">
        <v>1</v>
      </c>
      <c r="D41" s="334">
        <v>33570</v>
      </c>
      <c r="E41" s="335"/>
      <c r="F41" s="333"/>
      <c r="G41" s="334"/>
      <c r="H41" s="335"/>
      <c r="I41" s="336">
        <v>31545</v>
      </c>
      <c r="J41" s="361" t="s">
        <v>17</v>
      </c>
      <c r="K41" s="326"/>
      <c r="L41" s="326"/>
      <c r="M41" s="363"/>
      <c r="N41" s="326"/>
      <c r="O41" s="364"/>
      <c r="P41" s="364"/>
    </row>
    <row r="42" spans="1:16" x14ac:dyDescent="0.25">
      <c r="A42" s="331">
        <v>43349</v>
      </c>
      <c r="B42" s="332">
        <v>18000040</v>
      </c>
      <c r="C42" s="333">
        <v>1</v>
      </c>
      <c r="D42" s="334">
        <v>74250</v>
      </c>
      <c r="E42" s="379" t="s">
        <v>206</v>
      </c>
      <c r="F42" s="333">
        <v>1</v>
      </c>
      <c r="G42" s="334">
        <v>64485</v>
      </c>
      <c r="H42" s="335"/>
      <c r="I42" s="336"/>
      <c r="J42" s="334"/>
      <c r="K42" s="326"/>
      <c r="L42" s="326"/>
      <c r="M42" s="363"/>
      <c r="N42" s="326"/>
      <c r="O42" s="364"/>
      <c r="P42" s="364"/>
    </row>
    <row r="43" spans="1:16" x14ac:dyDescent="0.25">
      <c r="A43" s="331">
        <v>43350</v>
      </c>
      <c r="B43" s="387">
        <v>18000042</v>
      </c>
      <c r="C43" s="333">
        <v>3</v>
      </c>
      <c r="D43" s="334">
        <v>239085</v>
      </c>
      <c r="E43" s="379"/>
      <c r="F43" s="333"/>
      <c r="G43" s="334"/>
      <c r="H43" s="335"/>
      <c r="I43" s="336">
        <v>248850</v>
      </c>
      <c r="J43" s="361" t="s">
        <v>17</v>
      </c>
      <c r="K43" s="326"/>
      <c r="L43" s="326"/>
      <c r="M43" s="326"/>
      <c r="N43" s="326"/>
      <c r="O43" s="364"/>
      <c r="P43" s="364"/>
    </row>
    <row r="44" spans="1:16" x14ac:dyDescent="0.25">
      <c r="A44" s="331">
        <v>43351</v>
      </c>
      <c r="B44" s="332">
        <v>18000046</v>
      </c>
      <c r="C44" s="333">
        <v>1</v>
      </c>
      <c r="D44" s="334">
        <v>49500</v>
      </c>
      <c r="E44" s="335"/>
      <c r="F44" s="333"/>
      <c r="G44" s="334"/>
      <c r="H44" s="335"/>
      <c r="I44" s="336"/>
      <c r="J44" s="334"/>
      <c r="K44" s="326"/>
      <c r="L44" s="326"/>
      <c r="M44" s="326"/>
      <c r="N44" s="326"/>
      <c r="O44" s="364"/>
      <c r="P44" s="364"/>
    </row>
    <row r="45" spans="1:16" x14ac:dyDescent="0.25">
      <c r="A45" s="331">
        <v>43351</v>
      </c>
      <c r="B45" s="332">
        <v>18000047</v>
      </c>
      <c r="C45" s="333">
        <v>1</v>
      </c>
      <c r="D45" s="334">
        <v>46500</v>
      </c>
      <c r="E45" s="335"/>
      <c r="F45" s="333"/>
      <c r="G45" s="334"/>
      <c r="H45" s="335"/>
      <c r="I45" s="336">
        <v>96000</v>
      </c>
      <c r="J45" s="361" t="s">
        <v>17</v>
      </c>
      <c r="K45" s="326"/>
      <c r="L45" s="326"/>
      <c r="M45" s="326"/>
      <c r="N45" s="326"/>
      <c r="O45" s="364"/>
      <c r="P45" s="364"/>
    </row>
    <row r="46" spans="1:16" x14ac:dyDescent="0.25">
      <c r="A46" s="331">
        <v>43353</v>
      </c>
      <c r="B46" s="332">
        <v>18000048</v>
      </c>
      <c r="C46" s="333">
        <v>1</v>
      </c>
      <c r="D46" s="334">
        <v>67500</v>
      </c>
      <c r="E46" s="335"/>
      <c r="F46" s="333"/>
      <c r="G46" s="334"/>
      <c r="H46" s="335"/>
      <c r="I46" s="336"/>
      <c r="J46" s="334"/>
      <c r="K46" s="326"/>
      <c r="L46" s="326"/>
      <c r="M46" s="326"/>
      <c r="N46" s="326"/>
      <c r="O46" s="364"/>
      <c r="P46" s="364"/>
    </row>
    <row r="47" spans="1:16" x14ac:dyDescent="0.25">
      <c r="A47" s="331">
        <v>43353</v>
      </c>
      <c r="B47" s="332">
        <v>18000050</v>
      </c>
      <c r="C47" s="333">
        <v>1</v>
      </c>
      <c r="D47" s="334">
        <v>63585</v>
      </c>
      <c r="E47" s="335"/>
      <c r="F47" s="333"/>
      <c r="G47" s="334"/>
      <c r="H47" s="335"/>
      <c r="I47" s="336">
        <v>131085</v>
      </c>
      <c r="J47" s="361" t="s">
        <v>17</v>
      </c>
      <c r="K47" s="326"/>
      <c r="L47" s="363"/>
      <c r="M47" s="326"/>
      <c r="N47" s="326"/>
      <c r="O47" s="364"/>
      <c r="P47" s="364"/>
    </row>
    <row r="48" spans="1:16" x14ac:dyDescent="0.25">
      <c r="A48" s="331">
        <v>43354</v>
      </c>
      <c r="B48" s="332"/>
      <c r="C48" s="333"/>
      <c r="D48" s="334"/>
      <c r="E48" s="379" t="s">
        <v>207</v>
      </c>
      <c r="F48" s="333">
        <v>1</v>
      </c>
      <c r="G48" s="334">
        <v>33570</v>
      </c>
      <c r="H48" s="335"/>
      <c r="I48" s="336"/>
      <c r="J48" s="361"/>
      <c r="K48" s="326"/>
      <c r="L48" s="363"/>
      <c r="M48" s="326"/>
      <c r="N48" s="326"/>
      <c r="O48" s="364"/>
      <c r="P48" s="364"/>
    </row>
    <row r="49" spans="1:16" x14ac:dyDescent="0.25">
      <c r="A49" s="331">
        <v>43355</v>
      </c>
      <c r="B49" s="332">
        <v>18000053</v>
      </c>
      <c r="C49" s="333">
        <v>1</v>
      </c>
      <c r="D49" s="334">
        <v>70425</v>
      </c>
      <c r="E49" s="335"/>
      <c r="F49" s="333"/>
      <c r="G49" s="334"/>
      <c r="H49" s="335"/>
      <c r="I49" s="336"/>
      <c r="J49" s="361"/>
      <c r="K49" s="326"/>
      <c r="L49" s="326"/>
      <c r="M49" s="326"/>
      <c r="N49" s="326"/>
      <c r="O49" s="364"/>
      <c r="P49" s="364"/>
    </row>
    <row r="50" spans="1:16" x14ac:dyDescent="0.25">
      <c r="A50" s="337">
        <v>43355</v>
      </c>
      <c r="B50" s="338">
        <v>18000054</v>
      </c>
      <c r="C50" s="339">
        <v>4</v>
      </c>
      <c r="D50" s="340">
        <v>316500</v>
      </c>
      <c r="E50" s="335"/>
      <c r="F50" s="333"/>
      <c r="G50" s="334"/>
      <c r="H50" s="335"/>
      <c r="I50" s="336">
        <v>244755</v>
      </c>
      <c r="J50" s="361" t="s">
        <v>17</v>
      </c>
      <c r="K50" s="326"/>
      <c r="L50" s="326"/>
      <c r="M50" s="326"/>
      <c r="N50" s="326"/>
      <c r="O50" s="364"/>
      <c r="P50" s="364"/>
    </row>
    <row r="51" spans="1:16" x14ac:dyDescent="0.25">
      <c r="A51" s="331">
        <v>43356</v>
      </c>
      <c r="B51" s="332">
        <v>18000055</v>
      </c>
      <c r="C51" s="333">
        <v>2</v>
      </c>
      <c r="D51" s="334">
        <v>140400</v>
      </c>
      <c r="E51" s="379" t="s">
        <v>208</v>
      </c>
      <c r="F51" s="333">
        <v>1</v>
      </c>
      <c r="G51" s="334">
        <v>63585</v>
      </c>
      <c r="H51" s="335"/>
      <c r="I51" s="336"/>
      <c r="J51" s="334"/>
      <c r="K51" s="326"/>
      <c r="L51" s="326"/>
      <c r="M51" s="326"/>
      <c r="N51" s="326"/>
      <c r="O51" s="364"/>
      <c r="P51" s="364"/>
    </row>
    <row r="52" spans="1:16" x14ac:dyDescent="0.25">
      <c r="A52" s="331">
        <v>43356</v>
      </c>
      <c r="B52" s="332">
        <v>18000056</v>
      </c>
      <c r="C52" s="333">
        <v>1</v>
      </c>
      <c r="D52" s="334">
        <v>30870</v>
      </c>
      <c r="E52" s="379" t="s">
        <v>209</v>
      </c>
      <c r="F52" s="333">
        <v>1</v>
      </c>
      <c r="G52" s="334">
        <v>103500</v>
      </c>
      <c r="H52" s="335"/>
      <c r="I52" s="336"/>
      <c r="J52" s="361"/>
      <c r="K52" s="326"/>
      <c r="L52" s="326"/>
      <c r="M52" s="326"/>
      <c r="N52" s="326"/>
      <c r="O52" s="364"/>
      <c r="P52" s="364"/>
    </row>
    <row r="53" spans="1:16" x14ac:dyDescent="0.25">
      <c r="A53" s="331">
        <v>43357</v>
      </c>
      <c r="B53" s="332">
        <v>18000057</v>
      </c>
      <c r="C53" s="333">
        <v>1</v>
      </c>
      <c r="D53" s="334">
        <v>70425</v>
      </c>
      <c r="E53" s="379" t="s">
        <v>210</v>
      </c>
      <c r="F53" s="333">
        <v>1</v>
      </c>
      <c r="G53" s="334">
        <v>46500</v>
      </c>
      <c r="H53" s="335"/>
      <c r="I53" s="336">
        <v>28110</v>
      </c>
      <c r="J53" s="361" t="s">
        <v>17</v>
      </c>
      <c r="K53" s="326"/>
      <c r="L53" s="326"/>
      <c r="M53" s="326"/>
      <c r="N53" s="326"/>
      <c r="O53" s="364"/>
      <c r="P53" s="364"/>
    </row>
    <row r="54" spans="1:16" x14ac:dyDescent="0.25">
      <c r="A54" s="331">
        <v>43358</v>
      </c>
      <c r="B54" s="332">
        <v>18000059</v>
      </c>
      <c r="C54" s="333">
        <v>3</v>
      </c>
      <c r="D54" s="334">
        <v>239085</v>
      </c>
      <c r="E54" s="335"/>
      <c r="F54" s="333"/>
      <c r="G54" s="334"/>
      <c r="H54" s="335"/>
      <c r="I54" s="336"/>
      <c r="J54" s="334"/>
      <c r="K54" s="326"/>
      <c r="L54" s="326"/>
      <c r="M54" s="326"/>
      <c r="N54" s="326"/>
      <c r="O54" s="364"/>
      <c r="P54" s="364"/>
    </row>
    <row r="55" spans="1:16" x14ac:dyDescent="0.25">
      <c r="A55" s="331">
        <v>43358</v>
      </c>
      <c r="B55" s="332">
        <v>18000060</v>
      </c>
      <c r="C55" s="333">
        <v>1</v>
      </c>
      <c r="D55" s="334">
        <v>26370</v>
      </c>
      <c r="E55" s="335"/>
      <c r="F55" s="333"/>
      <c r="G55" s="334"/>
      <c r="H55" s="335"/>
      <c r="I55" s="336">
        <v>265455</v>
      </c>
      <c r="J55" s="361" t="s">
        <v>17</v>
      </c>
      <c r="K55" s="326"/>
      <c r="L55" s="326"/>
      <c r="M55" s="326"/>
      <c r="N55" s="326"/>
      <c r="O55" s="364"/>
      <c r="P55" s="364"/>
    </row>
    <row r="56" spans="1:16" x14ac:dyDescent="0.25">
      <c r="A56" s="331">
        <v>43360</v>
      </c>
      <c r="B56" s="332">
        <v>18000062</v>
      </c>
      <c r="C56" s="333">
        <v>1</v>
      </c>
      <c r="D56" s="334">
        <v>33570</v>
      </c>
      <c r="E56" s="379" t="s">
        <v>212</v>
      </c>
      <c r="F56" s="333">
        <v>1</v>
      </c>
      <c r="G56" s="334">
        <v>105375</v>
      </c>
      <c r="H56" s="335"/>
      <c r="I56" s="336"/>
      <c r="J56" s="334"/>
      <c r="K56" s="326"/>
      <c r="L56" s="326"/>
      <c r="M56" s="326"/>
      <c r="N56" s="326"/>
      <c r="O56" s="364"/>
      <c r="P56" s="364"/>
    </row>
    <row r="57" spans="1:16" x14ac:dyDescent="0.25">
      <c r="A57" s="331">
        <v>43361</v>
      </c>
      <c r="B57" s="332">
        <v>18000064</v>
      </c>
      <c r="C57" s="333">
        <v>2</v>
      </c>
      <c r="D57" s="334">
        <v>133335</v>
      </c>
      <c r="E57" s="335"/>
      <c r="F57" s="333"/>
      <c r="G57" s="334"/>
      <c r="H57" s="335"/>
      <c r="I57" s="336">
        <v>61530</v>
      </c>
      <c r="J57" s="361" t="s">
        <v>17</v>
      </c>
      <c r="K57" s="326"/>
      <c r="L57" s="326"/>
      <c r="M57" s="326"/>
      <c r="N57" s="326"/>
      <c r="O57" s="364"/>
      <c r="P57" s="364"/>
    </row>
    <row r="58" spans="1:16" x14ac:dyDescent="0.25">
      <c r="A58" s="331">
        <v>43362</v>
      </c>
      <c r="B58" s="332">
        <v>18000066</v>
      </c>
      <c r="C58" s="333">
        <v>5</v>
      </c>
      <c r="D58" s="334">
        <v>296415</v>
      </c>
      <c r="E58" s="335"/>
      <c r="F58" s="333"/>
      <c r="G58" s="334"/>
      <c r="H58" s="335"/>
      <c r="I58" s="336"/>
      <c r="J58" s="334"/>
      <c r="K58" s="326"/>
      <c r="L58" s="326"/>
      <c r="M58" s="326"/>
      <c r="N58" s="326"/>
      <c r="O58" s="364"/>
      <c r="P58" s="364"/>
    </row>
    <row r="59" spans="1:16" x14ac:dyDescent="0.25">
      <c r="A59" s="331">
        <v>43362</v>
      </c>
      <c r="B59" s="332">
        <v>18000067</v>
      </c>
      <c r="C59" s="333">
        <v>2</v>
      </c>
      <c r="D59" s="334">
        <v>109530</v>
      </c>
      <c r="E59" s="335"/>
      <c r="F59" s="333"/>
      <c r="G59" s="334"/>
      <c r="H59" s="335"/>
      <c r="I59" s="336">
        <v>405945</v>
      </c>
      <c r="J59" s="361" t="s">
        <v>17</v>
      </c>
      <c r="K59" s="326"/>
      <c r="L59" s="326"/>
      <c r="M59" s="326"/>
      <c r="N59" s="326"/>
      <c r="O59" s="364"/>
      <c r="P59" s="364"/>
    </row>
    <row r="60" spans="1:16" x14ac:dyDescent="0.25">
      <c r="A60" s="331">
        <v>43364</v>
      </c>
      <c r="B60" s="332">
        <v>18000070</v>
      </c>
      <c r="C60" s="333">
        <v>1</v>
      </c>
      <c r="D60" s="334">
        <v>59265</v>
      </c>
      <c r="E60" s="335"/>
      <c r="F60" s="333"/>
      <c r="G60" s="334"/>
      <c r="H60" s="335"/>
      <c r="I60" s="336">
        <v>59265</v>
      </c>
      <c r="J60" s="361" t="s">
        <v>17</v>
      </c>
      <c r="K60" s="326"/>
      <c r="L60" s="326"/>
      <c r="M60" s="326"/>
      <c r="N60" s="326"/>
      <c r="O60" s="364"/>
      <c r="P60" s="364"/>
    </row>
    <row r="61" spans="1:16" x14ac:dyDescent="0.25">
      <c r="A61" s="331">
        <v>43365</v>
      </c>
      <c r="B61" s="332">
        <v>18000072</v>
      </c>
      <c r="C61" s="333">
        <v>1</v>
      </c>
      <c r="D61" s="334">
        <v>46035</v>
      </c>
      <c r="E61" s="335"/>
      <c r="F61" s="333"/>
      <c r="G61" s="334"/>
      <c r="H61" s="335"/>
      <c r="I61" s="336"/>
      <c r="J61" s="334"/>
      <c r="K61" s="326"/>
      <c r="L61" s="326"/>
      <c r="M61" s="326"/>
      <c r="N61" s="326"/>
      <c r="O61" s="364"/>
      <c r="P61" s="364"/>
    </row>
    <row r="62" spans="1:16" x14ac:dyDescent="0.25">
      <c r="A62" s="331">
        <v>43365</v>
      </c>
      <c r="B62" s="332">
        <v>18000073</v>
      </c>
      <c r="C62" s="333">
        <v>1</v>
      </c>
      <c r="D62" s="334">
        <v>71100</v>
      </c>
      <c r="E62" s="335"/>
      <c r="F62" s="333"/>
      <c r="G62" s="334"/>
      <c r="H62" s="335"/>
      <c r="I62" s="336">
        <v>117135</v>
      </c>
      <c r="J62" s="361" t="s">
        <v>215</v>
      </c>
      <c r="K62" s="326"/>
      <c r="L62" s="326"/>
      <c r="M62" s="326"/>
      <c r="N62" s="326"/>
      <c r="O62" s="364"/>
      <c r="P62" s="364"/>
    </row>
    <row r="63" spans="1:16" x14ac:dyDescent="0.25">
      <c r="A63" s="331">
        <v>43367</v>
      </c>
      <c r="B63" s="332">
        <v>18000075</v>
      </c>
      <c r="C63" s="333">
        <v>5</v>
      </c>
      <c r="D63" s="334">
        <v>373680</v>
      </c>
      <c r="E63" s="379" t="s">
        <v>214</v>
      </c>
      <c r="F63" s="333">
        <v>1</v>
      </c>
      <c r="G63" s="334">
        <v>87300</v>
      </c>
      <c r="H63" s="335"/>
      <c r="I63" s="336"/>
      <c r="J63" s="334"/>
      <c r="K63" s="326"/>
      <c r="L63" s="326"/>
      <c r="M63" s="326"/>
      <c r="N63" s="326"/>
      <c r="O63" s="364"/>
      <c r="P63" s="364"/>
    </row>
    <row r="64" spans="1:16" x14ac:dyDescent="0.25">
      <c r="A64" s="331">
        <v>43367</v>
      </c>
      <c r="B64" s="332">
        <v>18000076</v>
      </c>
      <c r="C64" s="333">
        <v>1</v>
      </c>
      <c r="D64" s="334">
        <v>44955</v>
      </c>
      <c r="E64" s="335"/>
      <c r="F64" s="333"/>
      <c r="G64" s="334"/>
      <c r="H64" s="335"/>
      <c r="I64" s="336">
        <v>331335</v>
      </c>
      <c r="J64" s="361" t="s">
        <v>17</v>
      </c>
      <c r="K64" s="326"/>
      <c r="L64" s="326"/>
      <c r="M64" s="326"/>
      <c r="N64" s="326"/>
      <c r="O64" s="364"/>
      <c r="P64" s="364"/>
    </row>
    <row r="65" spans="1:16" x14ac:dyDescent="0.25">
      <c r="A65" s="331">
        <v>43368</v>
      </c>
      <c r="B65" s="332">
        <v>18000078</v>
      </c>
      <c r="C65" s="333">
        <v>1</v>
      </c>
      <c r="D65" s="334">
        <v>69300</v>
      </c>
      <c r="E65" s="379" t="s">
        <v>216</v>
      </c>
      <c r="F65" s="333">
        <v>1</v>
      </c>
      <c r="G65" s="334">
        <v>121005</v>
      </c>
      <c r="H65" s="335"/>
      <c r="I65" s="336"/>
      <c r="J65" s="361"/>
      <c r="K65" s="326"/>
      <c r="L65" s="326"/>
      <c r="M65" s="326"/>
      <c r="N65" s="326"/>
      <c r="O65" s="364"/>
      <c r="P65" s="364"/>
    </row>
    <row r="66" spans="1:16" x14ac:dyDescent="0.25">
      <c r="A66" s="331">
        <v>43370</v>
      </c>
      <c r="B66" s="332">
        <v>18000080</v>
      </c>
      <c r="C66" s="333">
        <v>1</v>
      </c>
      <c r="D66" s="334">
        <v>69975</v>
      </c>
      <c r="E66" s="379"/>
      <c r="F66" s="333"/>
      <c r="G66" s="334"/>
      <c r="H66" s="335"/>
      <c r="I66" s="336">
        <v>18270</v>
      </c>
      <c r="J66" s="361" t="s">
        <v>17</v>
      </c>
      <c r="K66" s="326"/>
      <c r="L66" s="363">
        <f>D65+D66-G65</f>
        <v>18270</v>
      </c>
      <c r="M66" s="326"/>
      <c r="N66" s="326"/>
      <c r="O66" s="364"/>
      <c r="P66" s="364"/>
    </row>
    <row r="67" spans="1:16" x14ac:dyDescent="0.25">
      <c r="A67" s="396">
        <v>43371</v>
      </c>
      <c r="B67" s="397">
        <v>18000080</v>
      </c>
      <c r="C67" s="398">
        <v>2</v>
      </c>
      <c r="D67" s="399">
        <v>168435</v>
      </c>
      <c r="E67" s="400"/>
      <c r="F67" s="398"/>
      <c r="G67" s="399"/>
      <c r="H67" s="400"/>
      <c r="I67" s="401"/>
      <c r="J67" s="399"/>
      <c r="K67" s="326"/>
      <c r="L67" s="326"/>
      <c r="M67" s="326"/>
      <c r="N67" s="326"/>
      <c r="O67" s="364"/>
      <c r="P67" s="364"/>
    </row>
    <row r="68" spans="1:16" x14ac:dyDescent="0.25">
      <c r="A68" s="396">
        <v>43371</v>
      </c>
      <c r="B68" s="397">
        <v>18000081</v>
      </c>
      <c r="C68" s="398">
        <v>2</v>
      </c>
      <c r="D68" s="399">
        <v>149535</v>
      </c>
      <c r="E68" s="400"/>
      <c r="F68" s="398"/>
      <c r="G68" s="399"/>
      <c r="H68" s="400"/>
      <c r="I68" s="401">
        <v>317970</v>
      </c>
      <c r="J68" s="399" t="s">
        <v>17</v>
      </c>
      <c r="K68" s="326"/>
      <c r="L68" s="326"/>
      <c r="M68" s="326"/>
      <c r="N68" s="326"/>
      <c r="O68" s="364"/>
      <c r="P68" s="364"/>
    </row>
    <row r="69" spans="1:16" x14ac:dyDescent="0.25">
      <c r="A69" s="331">
        <v>43372</v>
      </c>
      <c r="B69" s="332">
        <v>18000085</v>
      </c>
      <c r="C69" s="333">
        <v>3</v>
      </c>
      <c r="D69" s="334">
        <v>192510</v>
      </c>
      <c r="E69" s="379" t="s">
        <v>217</v>
      </c>
      <c r="F69" s="333">
        <v>1</v>
      </c>
      <c r="G69" s="334">
        <v>112680</v>
      </c>
      <c r="H69" s="335"/>
      <c r="I69" s="336">
        <v>80430</v>
      </c>
      <c r="J69" s="361" t="s">
        <v>17</v>
      </c>
      <c r="K69" s="326"/>
      <c r="L69" s="363"/>
      <c r="M69" s="326"/>
      <c r="N69" s="326"/>
      <c r="O69" s="364"/>
      <c r="P69" s="364"/>
    </row>
    <row r="70" spans="1:16" x14ac:dyDescent="0.25">
      <c r="A70" s="331">
        <v>43375</v>
      </c>
      <c r="B70" s="332">
        <v>18000090</v>
      </c>
      <c r="C70" s="333">
        <v>1</v>
      </c>
      <c r="D70" s="334">
        <v>69300</v>
      </c>
      <c r="E70" s="335"/>
      <c r="F70" s="333"/>
      <c r="G70" s="334"/>
      <c r="H70" s="335"/>
      <c r="I70" s="336">
        <v>385800</v>
      </c>
      <c r="J70" s="361" t="s">
        <v>17</v>
      </c>
      <c r="K70" s="326"/>
      <c r="L70" s="326"/>
      <c r="M70" s="326"/>
      <c r="N70" s="326"/>
      <c r="O70" s="364"/>
      <c r="P70" s="364"/>
    </row>
    <row r="71" spans="1:16" x14ac:dyDescent="0.25">
      <c r="A71" s="331">
        <v>43377</v>
      </c>
      <c r="B71" s="332">
        <v>18000093</v>
      </c>
      <c r="C71" s="333">
        <v>2</v>
      </c>
      <c r="D71" s="334">
        <v>151020</v>
      </c>
      <c r="E71" s="379" t="s">
        <v>218</v>
      </c>
      <c r="F71" s="333">
        <v>1</v>
      </c>
      <c r="G71" s="334">
        <v>51435</v>
      </c>
      <c r="H71" s="335"/>
      <c r="I71" s="336"/>
      <c r="J71" s="361"/>
      <c r="K71" s="326"/>
      <c r="L71" s="326"/>
      <c r="M71" s="326"/>
      <c r="N71" s="326"/>
      <c r="O71" s="364"/>
      <c r="P71" s="364"/>
    </row>
    <row r="72" spans="1:16" x14ac:dyDescent="0.25">
      <c r="A72" s="331">
        <v>43377</v>
      </c>
      <c r="B72" s="332">
        <v>18000096</v>
      </c>
      <c r="C72" s="333">
        <v>1</v>
      </c>
      <c r="D72" s="334">
        <v>33480</v>
      </c>
      <c r="E72" s="335"/>
      <c r="F72" s="333"/>
      <c r="G72" s="334"/>
      <c r="H72" s="335"/>
      <c r="I72" s="336"/>
      <c r="J72" s="334"/>
      <c r="K72" s="326"/>
      <c r="L72" s="363"/>
      <c r="M72" s="326"/>
      <c r="N72" s="326"/>
      <c r="O72" s="364"/>
      <c r="P72" s="364"/>
    </row>
    <row r="73" spans="1:16" x14ac:dyDescent="0.25">
      <c r="A73" s="331">
        <v>43377</v>
      </c>
      <c r="B73" s="332">
        <v>18000098</v>
      </c>
      <c r="C73" s="333">
        <v>10</v>
      </c>
      <c r="D73" s="334">
        <v>695550</v>
      </c>
      <c r="E73" s="335"/>
      <c r="F73" s="333"/>
      <c r="G73" s="334"/>
      <c r="H73" s="335"/>
      <c r="I73" s="336">
        <v>828615</v>
      </c>
      <c r="J73" s="361" t="s">
        <v>17</v>
      </c>
      <c r="K73" s="326"/>
      <c r="L73" s="326"/>
      <c r="M73" s="326"/>
      <c r="N73" s="326"/>
      <c r="O73" s="364"/>
      <c r="P73" s="364"/>
    </row>
    <row r="74" spans="1:16" x14ac:dyDescent="0.25">
      <c r="A74" s="337">
        <v>43381</v>
      </c>
      <c r="B74" s="338"/>
      <c r="C74" s="339"/>
      <c r="D74" s="340"/>
      <c r="E74" s="402" t="s">
        <v>219</v>
      </c>
      <c r="F74" s="339">
        <v>1</v>
      </c>
      <c r="G74" s="340">
        <v>75420</v>
      </c>
      <c r="H74" s="341"/>
      <c r="I74" s="342"/>
      <c r="J74" s="362"/>
      <c r="K74" s="326"/>
      <c r="L74" s="326"/>
      <c r="M74" s="326"/>
      <c r="N74" s="326"/>
      <c r="O74" s="364"/>
      <c r="P74" s="364"/>
    </row>
    <row r="75" spans="1:16" x14ac:dyDescent="0.25">
      <c r="A75" s="337">
        <v>43382</v>
      </c>
      <c r="B75" s="338">
        <v>18000104</v>
      </c>
      <c r="C75" s="339">
        <v>1</v>
      </c>
      <c r="D75" s="340">
        <v>60660</v>
      </c>
      <c r="E75" s="341"/>
      <c r="F75" s="339"/>
      <c r="G75" s="340"/>
      <c r="H75" s="341"/>
      <c r="I75" s="342"/>
      <c r="J75" s="340"/>
      <c r="K75" s="326"/>
      <c r="L75" s="326"/>
      <c r="M75" s="326"/>
      <c r="N75" s="326"/>
      <c r="O75" s="364"/>
      <c r="P75" s="364"/>
    </row>
    <row r="76" spans="1:16" x14ac:dyDescent="0.25">
      <c r="A76" s="337">
        <v>43384</v>
      </c>
      <c r="B76" s="338"/>
      <c r="C76" s="339"/>
      <c r="D76" s="340"/>
      <c r="E76" s="402" t="s">
        <v>220</v>
      </c>
      <c r="F76" s="339">
        <v>1</v>
      </c>
      <c r="G76" s="340">
        <v>49500</v>
      </c>
      <c r="H76" s="341"/>
      <c r="I76" s="342"/>
      <c r="J76" s="340"/>
      <c r="K76" s="326"/>
      <c r="L76" s="326"/>
      <c r="M76" s="326"/>
      <c r="N76" s="326"/>
      <c r="O76" s="364"/>
      <c r="P76" s="364"/>
    </row>
    <row r="77" spans="1:16" x14ac:dyDescent="0.25">
      <c r="A77" s="337">
        <v>43389</v>
      </c>
      <c r="B77" s="338">
        <v>18000118</v>
      </c>
      <c r="C77" s="339">
        <v>1</v>
      </c>
      <c r="D77" s="340">
        <v>58500</v>
      </c>
      <c r="E77" s="341"/>
      <c r="F77" s="339"/>
      <c r="G77" s="340"/>
      <c r="H77" s="341"/>
      <c r="I77" s="342"/>
      <c r="J77" s="340"/>
      <c r="K77" s="326"/>
      <c r="L77" s="326"/>
      <c r="M77" s="326"/>
      <c r="N77" s="326"/>
      <c r="O77" s="364"/>
      <c r="P77" s="364"/>
    </row>
    <row r="78" spans="1:16" x14ac:dyDescent="0.25">
      <c r="A78" s="337"/>
      <c r="B78" s="338"/>
      <c r="C78" s="339"/>
      <c r="D78" s="340"/>
      <c r="E78" s="341"/>
      <c r="F78" s="339"/>
      <c r="G78" s="340"/>
      <c r="H78" s="341"/>
      <c r="I78" s="342"/>
      <c r="J78" s="340"/>
      <c r="K78" s="326"/>
      <c r="L78" s="326"/>
      <c r="M78" s="326"/>
      <c r="N78" s="326"/>
      <c r="O78" s="364"/>
      <c r="P78" s="364"/>
    </row>
    <row r="79" spans="1:16" x14ac:dyDescent="0.25">
      <c r="A79" s="337"/>
      <c r="B79" s="338"/>
      <c r="C79" s="339"/>
      <c r="D79" s="340"/>
      <c r="E79" s="341"/>
      <c r="F79" s="339"/>
      <c r="G79" s="340"/>
      <c r="H79" s="341"/>
      <c r="I79" s="342"/>
      <c r="J79" s="340"/>
      <c r="K79" s="326"/>
      <c r="L79" s="326"/>
      <c r="M79" s="326"/>
      <c r="N79" s="326"/>
      <c r="O79" s="364"/>
      <c r="P79" s="364"/>
    </row>
    <row r="80" spans="1:16" x14ac:dyDescent="0.25">
      <c r="A80" s="337"/>
      <c r="B80" s="338"/>
      <c r="C80" s="339"/>
      <c r="D80" s="340"/>
      <c r="E80" s="341"/>
      <c r="F80" s="339"/>
      <c r="G80" s="340"/>
      <c r="H80" s="341"/>
      <c r="I80" s="342"/>
      <c r="J80" s="340"/>
      <c r="K80" s="326"/>
      <c r="L80" s="326"/>
      <c r="M80" s="326"/>
      <c r="N80" s="326"/>
      <c r="O80" s="364"/>
      <c r="P80" s="364"/>
    </row>
    <row r="81" spans="1:16" x14ac:dyDescent="0.25">
      <c r="A81" s="337"/>
      <c r="B81" s="338"/>
      <c r="C81" s="339"/>
      <c r="D81" s="340"/>
      <c r="E81" s="341"/>
      <c r="F81" s="339"/>
      <c r="G81" s="340"/>
      <c r="H81" s="341"/>
      <c r="I81" s="342"/>
      <c r="J81" s="340"/>
      <c r="K81" s="326"/>
      <c r="L81" s="326"/>
      <c r="M81" s="326"/>
      <c r="N81" s="326"/>
      <c r="O81" s="364"/>
      <c r="P81" s="364"/>
    </row>
    <row r="82" spans="1:16" x14ac:dyDescent="0.25">
      <c r="A82" s="337"/>
      <c r="B82" s="338"/>
      <c r="C82" s="339"/>
      <c r="D82" s="340"/>
      <c r="E82" s="341"/>
      <c r="F82" s="339"/>
      <c r="G82" s="340"/>
      <c r="H82" s="341"/>
      <c r="I82" s="342"/>
      <c r="J82" s="340"/>
      <c r="K82" s="326"/>
      <c r="L82" s="326"/>
      <c r="M82" s="326"/>
      <c r="N82" s="326"/>
      <c r="O82" s="364"/>
      <c r="P82" s="364"/>
    </row>
    <row r="83" spans="1:16" x14ac:dyDescent="0.25">
      <c r="A83" s="337"/>
      <c r="B83" s="338"/>
      <c r="C83" s="339"/>
      <c r="D83" s="340"/>
      <c r="E83" s="341"/>
      <c r="F83" s="339"/>
      <c r="G83" s="340"/>
      <c r="H83" s="341"/>
      <c r="I83" s="342"/>
      <c r="J83" s="340"/>
      <c r="K83" s="326"/>
      <c r="L83" s="326"/>
      <c r="M83" s="326"/>
      <c r="N83" s="326"/>
      <c r="O83" s="364"/>
      <c r="P83" s="364"/>
    </row>
    <row r="84" spans="1:16" x14ac:dyDescent="0.25">
      <c r="A84" s="337"/>
      <c r="B84" s="338"/>
      <c r="C84" s="339"/>
      <c r="D84" s="340"/>
      <c r="E84" s="341"/>
      <c r="F84" s="339"/>
      <c r="G84" s="340"/>
      <c r="H84" s="341"/>
      <c r="I84" s="342"/>
      <c r="J84" s="340"/>
      <c r="K84" s="326"/>
      <c r="L84" s="326"/>
      <c r="M84" s="326"/>
      <c r="N84" s="326"/>
      <c r="O84" s="364"/>
      <c r="P84" s="364"/>
    </row>
    <row r="85" spans="1:16" x14ac:dyDescent="0.25">
      <c r="A85" s="337"/>
      <c r="B85" s="338"/>
      <c r="C85" s="339"/>
      <c r="D85" s="340"/>
      <c r="E85" s="341"/>
      <c r="F85" s="339"/>
      <c r="G85" s="340"/>
      <c r="H85" s="341"/>
      <c r="I85" s="342"/>
      <c r="J85" s="340"/>
      <c r="K85" s="326"/>
      <c r="L85" s="326"/>
      <c r="M85" s="326"/>
      <c r="N85" s="326"/>
      <c r="O85" s="364"/>
      <c r="P85" s="364"/>
    </row>
    <row r="86" spans="1:16" x14ac:dyDescent="0.25">
      <c r="A86" s="337"/>
      <c r="B86" s="338"/>
      <c r="C86" s="339"/>
      <c r="D86" s="340"/>
      <c r="E86" s="341"/>
      <c r="F86" s="339"/>
      <c r="G86" s="340"/>
      <c r="H86" s="341"/>
      <c r="I86" s="342"/>
      <c r="J86" s="340"/>
      <c r="K86" s="326"/>
      <c r="L86" s="326"/>
      <c r="M86" s="326"/>
      <c r="N86" s="326"/>
      <c r="O86" s="364"/>
      <c r="P86" s="364"/>
    </row>
    <row r="87" spans="1:16" x14ac:dyDescent="0.25">
      <c r="A87" s="337"/>
      <c r="B87" s="338"/>
      <c r="C87" s="339"/>
      <c r="D87" s="340"/>
      <c r="E87" s="341"/>
      <c r="F87" s="339"/>
      <c r="G87" s="340"/>
      <c r="H87" s="341"/>
      <c r="I87" s="342"/>
      <c r="J87" s="340"/>
      <c r="K87" s="326"/>
      <c r="L87" s="326"/>
      <c r="M87" s="326"/>
      <c r="N87" s="326"/>
      <c r="O87" s="364"/>
      <c r="P87" s="364"/>
    </row>
    <row r="88" spans="1:16" x14ac:dyDescent="0.25">
      <c r="A88" s="337"/>
      <c r="B88" s="338"/>
      <c r="C88" s="339"/>
      <c r="D88" s="340"/>
      <c r="E88" s="341"/>
      <c r="F88" s="339"/>
      <c r="G88" s="340"/>
      <c r="H88" s="341"/>
      <c r="I88" s="342"/>
      <c r="J88" s="340"/>
      <c r="K88" s="326"/>
      <c r="L88" s="326"/>
      <c r="M88" s="326"/>
      <c r="N88" s="326"/>
      <c r="O88" s="364"/>
      <c r="P88" s="364"/>
    </row>
    <row r="89" spans="1:16" x14ac:dyDescent="0.25">
      <c r="A89" s="337"/>
      <c r="B89" s="338"/>
      <c r="C89" s="339"/>
      <c r="D89" s="340"/>
      <c r="E89" s="341"/>
      <c r="F89" s="339"/>
      <c r="G89" s="340"/>
      <c r="H89" s="341"/>
      <c r="I89" s="342"/>
      <c r="J89" s="340"/>
      <c r="K89" s="326"/>
      <c r="L89" s="326"/>
      <c r="M89" s="326"/>
      <c r="N89" s="326"/>
      <c r="O89" s="364"/>
      <c r="P89" s="364"/>
    </row>
    <row r="90" spans="1:16" x14ac:dyDescent="0.25">
      <c r="A90" s="337"/>
      <c r="B90" s="338"/>
      <c r="C90" s="339"/>
      <c r="D90" s="340"/>
      <c r="E90" s="341"/>
      <c r="F90" s="339"/>
      <c r="G90" s="340"/>
      <c r="H90" s="341"/>
      <c r="I90" s="342"/>
      <c r="J90" s="340"/>
      <c r="K90" s="326"/>
      <c r="L90" s="326"/>
      <c r="M90" s="326"/>
      <c r="N90" s="326"/>
      <c r="O90" s="364"/>
      <c r="P90" s="364"/>
    </row>
    <row r="91" spans="1:16" x14ac:dyDescent="0.25">
      <c r="A91" s="337"/>
      <c r="B91" s="338"/>
      <c r="C91" s="339"/>
      <c r="D91" s="340"/>
      <c r="E91" s="341"/>
      <c r="F91" s="339"/>
      <c r="G91" s="340"/>
      <c r="H91" s="341"/>
      <c r="I91" s="342"/>
      <c r="J91" s="340"/>
      <c r="K91" s="326"/>
      <c r="L91" s="326"/>
      <c r="M91" s="326"/>
      <c r="N91" s="326"/>
      <c r="O91" s="364"/>
      <c r="P91" s="364"/>
    </row>
    <row r="92" spans="1:16" x14ac:dyDescent="0.25">
      <c r="A92" s="337"/>
      <c r="B92" s="338"/>
      <c r="C92" s="339"/>
      <c r="D92" s="340"/>
      <c r="E92" s="341"/>
      <c r="F92" s="339"/>
      <c r="G92" s="340"/>
      <c r="H92" s="341"/>
      <c r="I92" s="342"/>
      <c r="J92" s="340"/>
      <c r="K92" s="326"/>
      <c r="L92" s="326"/>
      <c r="M92" s="326"/>
      <c r="N92" s="326"/>
      <c r="O92" s="364"/>
      <c r="P92" s="364"/>
    </row>
    <row r="93" spans="1:16" x14ac:dyDescent="0.25">
      <c r="A93" s="337"/>
      <c r="B93" s="338"/>
      <c r="C93" s="339"/>
      <c r="D93" s="340"/>
      <c r="E93" s="341"/>
      <c r="F93" s="339"/>
      <c r="G93" s="340"/>
      <c r="H93" s="341"/>
      <c r="I93" s="342"/>
      <c r="J93" s="340"/>
      <c r="K93" s="326"/>
      <c r="L93" s="326"/>
      <c r="M93" s="326"/>
      <c r="N93" s="326"/>
      <c r="O93" s="364"/>
      <c r="P93" s="364"/>
    </row>
    <row r="94" spans="1:16" x14ac:dyDescent="0.25">
      <c r="A94" s="337"/>
      <c r="B94" s="338"/>
      <c r="C94" s="339"/>
      <c r="D94" s="340"/>
      <c r="E94" s="341"/>
      <c r="F94" s="339"/>
      <c r="G94" s="340"/>
      <c r="H94" s="341"/>
      <c r="I94" s="342"/>
      <c r="J94" s="340"/>
      <c r="K94" s="326"/>
      <c r="L94" s="326"/>
      <c r="M94" s="326"/>
      <c r="N94" s="326"/>
      <c r="O94" s="364"/>
      <c r="P94" s="364"/>
    </row>
    <row r="95" spans="1:16" x14ac:dyDescent="0.25">
      <c r="A95" s="337"/>
      <c r="B95" s="338"/>
      <c r="C95" s="339"/>
      <c r="D95" s="340"/>
      <c r="E95" s="341"/>
      <c r="F95" s="339"/>
      <c r="G95" s="340"/>
      <c r="H95" s="341"/>
      <c r="I95" s="342"/>
      <c r="J95" s="340"/>
      <c r="K95" s="326"/>
      <c r="L95" s="326"/>
      <c r="M95" s="326"/>
      <c r="N95" s="326"/>
      <c r="O95" s="364"/>
      <c r="P95" s="364"/>
    </row>
    <row r="96" spans="1:16" x14ac:dyDescent="0.25">
      <c r="A96" s="337"/>
      <c r="B96" s="338"/>
      <c r="C96" s="339"/>
      <c r="D96" s="340"/>
      <c r="E96" s="341"/>
      <c r="F96" s="339"/>
      <c r="G96" s="340"/>
      <c r="H96" s="341"/>
      <c r="I96" s="342"/>
      <c r="J96" s="340"/>
      <c r="K96" s="326"/>
      <c r="L96" s="326"/>
      <c r="M96" s="326"/>
      <c r="N96" s="326"/>
      <c r="O96" s="364"/>
      <c r="P96" s="364"/>
    </row>
    <row r="97" spans="1:16" x14ac:dyDescent="0.25">
      <c r="A97" s="337"/>
      <c r="B97" s="338"/>
      <c r="C97" s="339"/>
      <c r="D97" s="340"/>
      <c r="E97" s="341"/>
      <c r="F97" s="339"/>
      <c r="G97" s="340"/>
      <c r="H97" s="341"/>
      <c r="I97" s="342"/>
      <c r="J97" s="340"/>
      <c r="K97" s="326"/>
      <c r="L97" s="326"/>
      <c r="M97" s="326"/>
      <c r="N97" s="326"/>
      <c r="O97" s="364"/>
      <c r="P97" s="364"/>
    </row>
    <row r="98" spans="1:16" x14ac:dyDescent="0.25">
      <c r="A98" s="337"/>
      <c r="B98" s="338"/>
      <c r="C98" s="339"/>
      <c r="D98" s="340"/>
      <c r="E98" s="341"/>
      <c r="F98" s="339"/>
      <c r="G98" s="340"/>
      <c r="H98" s="341"/>
      <c r="I98" s="342"/>
      <c r="J98" s="340"/>
      <c r="K98" s="326"/>
      <c r="L98" s="326"/>
      <c r="M98" s="326"/>
      <c r="N98" s="326"/>
      <c r="O98" s="364"/>
      <c r="P98" s="364"/>
    </row>
    <row r="99" spans="1:16" x14ac:dyDescent="0.25">
      <c r="A99" s="337"/>
      <c r="B99" s="338"/>
      <c r="C99" s="339"/>
      <c r="D99" s="340"/>
      <c r="E99" s="341"/>
      <c r="F99" s="339"/>
      <c r="G99" s="340"/>
      <c r="H99" s="341"/>
      <c r="I99" s="342"/>
      <c r="J99" s="340"/>
      <c r="K99" s="326"/>
      <c r="L99" s="326"/>
      <c r="M99" s="326"/>
      <c r="N99" s="326"/>
      <c r="O99" s="364"/>
      <c r="P99" s="364"/>
    </row>
    <row r="100" spans="1:16" x14ac:dyDescent="0.25">
      <c r="A100" s="337"/>
      <c r="B100" s="338"/>
      <c r="C100" s="339"/>
      <c r="D100" s="340"/>
      <c r="E100" s="341"/>
      <c r="F100" s="339"/>
      <c r="G100" s="340"/>
      <c r="H100" s="341"/>
      <c r="I100" s="342"/>
      <c r="J100" s="340"/>
      <c r="K100" s="326"/>
      <c r="L100" s="326"/>
      <c r="M100" s="326"/>
      <c r="N100" s="326"/>
      <c r="O100" s="364"/>
      <c r="P100" s="364"/>
    </row>
    <row r="101" spans="1:16" x14ac:dyDescent="0.25">
      <c r="A101" s="337"/>
      <c r="B101" s="338"/>
      <c r="C101" s="339"/>
      <c r="D101" s="340"/>
      <c r="E101" s="341"/>
      <c r="F101" s="339"/>
      <c r="G101" s="340"/>
      <c r="H101" s="341"/>
      <c r="I101" s="342"/>
      <c r="J101" s="340"/>
      <c r="K101" s="326"/>
      <c r="L101" s="326"/>
      <c r="M101" s="326"/>
      <c r="N101" s="326"/>
      <c r="O101" s="364"/>
      <c r="P101" s="364"/>
    </row>
    <row r="102" spans="1:16" x14ac:dyDescent="0.25">
      <c r="A102" s="337"/>
      <c r="B102" s="338"/>
      <c r="C102" s="339"/>
      <c r="D102" s="340"/>
      <c r="E102" s="341"/>
      <c r="F102" s="339"/>
      <c r="G102" s="340"/>
      <c r="H102" s="341"/>
      <c r="I102" s="342"/>
      <c r="J102" s="340"/>
      <c r="K102" s="326"/>
      <c r="L102" s="326"/>
      <c r="M102" s="326"/>
      <c r="N102" s="326"/>
      <c r="O102" s="364"/>
      <c r="P102" s="364"/>
    </row>
    <row r="103" spans="1:16" x14ac:dyDescent="0.25">
      <c r="A103" s="337"/>
      <c r="B103" s="338"/>
      <c r="C103" s="339"/>
      <c r="D103" s="340"/>
      <c r="E103" s="341"/>
      <c r="F103" s="339"/>
      <c r="G103" s="340"/>
      <c r="H103" s="341"/>
      <c r="I103" s="342"/>
      <c r="J103" s="340"/>
      <c r="K103" s="326"/>
      <c r="L103" s="326"/>
      <c r="M103" s="326"/>
      <c r="N103" s="326"/>
      <c r="O103" s="364"/>
      <c r="P103" s="364"/>
    </row>
    <row r="104" spans="1:16" x14ac:dyDescent="0.25">
      <c r="A104" s="337"/>
      <c r="B104" s="338"/>
      <c r="C104" s="339"/>
      <c r="D104" s="340"/>
      <c r="E104" s="341"/>
      <c r="F104" s="339"/>
      <c r="G104" s="340"/>
      <c r="H104" s="341"/>
      <c r="I104" s="342"/>
      <c r="J104" s="340"/>
      <c r="K104" s="326"/>
      <c r="L104" s="326"/>
      <c r="M104" s="326"/>
      <c r="N104" s="326"/>
      <c r="O104" s="364"/>
      <c r="P104" s="364"/>
    </row>
    <row r="105" spans="1:16" x14ac:dyDescent="0.25">
      <c r="A105" s="337"/>
      <c r="B105" s="338"/>
      <c r="C105" s="339"/>
      <c r="D105" s="340"/>
      <c r="E105" s="341"/>
      <c r="F105" s="339"/>
      <c r="G105" s="340"/>
      <c r="H105" s="341"/>
      <c r="I105" s="342"/>
      <c r="J105" s="340"/>
      <c r="K105" s="326"/>
      <c r="L105" s="326"/>
      <c r="M105" s="326"/>
      <c r="N105" s="326"/>
      <c r="O105" s="364"/>
      <c r="P105" s="364"/>
    </row>
    <row r="106" spans="1:16" x14ac:dyDescent="0.25">
      <c r="A106" s="337"/>
      <c r="B106" s="338"/>
      <c r="C106" s="339"/>
      <c r="D106" s="340"/>
      <c r="E106" s="341"/>
      <c r="F106" s="339"/>
      <c r="G106" s="340"/>
      <c r="H106" s="341"/>
      <c r="I106" s="342"/>
      <c r="J106" s="340"/>
      <c r="K106" s="326"/>
      <c r="L106" s="326"/>
      <c r="M106" s="326"/>
      <c r="N106" s="326"/>
      <c r="O106" s="364"/>
      <c r="P106" s="364"/>
    </row>
    <row r="107" spans="1:16" x14ac:dyDescent="0.25">
      <c r="A107" s="337"/>
      <c r="B107" s="338"/>
      <c r="C107" s="339"/>
      <c r="D107" s="340"/>
      <c r="E107" s="341"/>
      <c r="F107" s="339"/>
      <c r="G107" s="340"/>
      <c r="H107" s="341"/>
      <c r="I107" s="342"/>
      <c r="J107" s="340"/>
      <c r="K107" s="326"/>
      <c r="L107" s="326"/>
      <c r="M107" s="326"/>
      <c r="N107" s="326"/>
      <c r="O107" s="364"/>
      <c r="P107" s="364"/>
    </row>
    <row r="108" spans="1:16" x14ac:dyDescent="0.25">
      <c r="A108" s="337"/>
      <c r="B108" s="338"/>
      <c r="C108" s="339"/>
      <c r="D108" s="340"/>
      <c r="E108" s="341"/>
      <c r="F108" s="339"/>
      <c r="G108" s="340"/>
      <c r="H108" s="341"/>
      <c r="I108" s="342"/>
      <c r="J108" s="340"/>
      <c r="K108" s="326"/>
      <c r="L108" s="326"/>
      <c r="M108" s="326"/>
      <c r="N108" s="326"/>
      <c r="O108" s="364"/>
      <c r="P108" s="364"/>
    </row>
    <row r="109" spans="1:16" x14ac:dyDescent="0.25">
      <c r="A109" s="337"/>
      <c r="B109" s="338"/>
      <c r="C109" s="339"/>
      <c r="D109" s="340"/>
      <c r="E109" s="341"/>
      <c r="F109" s="339"/>
      <c r="G109" s="340"/>
      <c r="H109" s="341"/>
      <c r="I109" s="342"/>
      <c r="J109" s="340"/>
      <c r="K109" s="326"/>
      <c r="L109" s="326"/>
      <c r="M109" s="326"/>
      <c r="N109" s="326"/>
      <c r="O109" s="364"/>
      <c r="P109" s="364"/>
    </row>
    <row r="110" spans="1:16" x14ac:dyDescent="0.25">
      <c r="A110" s="337"/>
      <c r="B110" s="338"/>
      <c r="C110" s="339"/>
      <c r="D110" s="340"/>
      <c r="E110" s="341"/>
      <c r="F110" s="339"/>
      <c r="G110" s="340"/>
      <c r="H110" s="341"/>
      <c r="I110" s="342"/>
      <c r="J110" s="340"/>
      <c r="K110" s="326"/>
      <c r="L110" s="326"/>
      <c r="M110" s="326"/>
      <c r="N110" s="326"/>
      <c r="O110" s="364"/>
      <c r="P110" s="364"/>
    </row>
    <row r="111" spans="1:16" x14ac:dyDescent="0.25">
      <c r="A111" s="337"/>
      <c r="B111" s="338"/>
      <c r="C111" s="339"/>
      <c r="D111" s="340"/>
      <c r="E111" s="341"/>
      <c r="F111" s="339"/>
      <c r="G111" s="340"/>
      <c r="H111" s="341"/>
      <c r="I111" s="342"/>
      <c r="J111" s="340"/>
      <c r="K111" s="326"/>
      <c r="L111" s="326"/>
      <c r="M111" s="326"/>
      <c r="N111" s="326"/>
      <c r="O111" s="364"/>
      <c r="P111" s="364"/>
    </row>
    <row r="112" spans="1:16" x14ac:dyDescent="0.25">
      <c r="A112" s="337"/>
      <c r="B112" s="338"/>
      <c r="C112" s="339"/>
      <c r="D112" s="340"/>
      <c r="E112" s="341"/>
      <c r="F112" s="339"/>
      <c r="G112" s="340"/>
      <c r="H112" s="341"/>
      <c r="I112" s="342"/>
      <c r="J112" s="340"/>
      <c r="K112" s="326"/>
      <c r="L112" s="326"/>
      <c r="M112" s="326"/>
      <c r="N112" s="326"/>
      <c r="O112" s="364"/>
      <c r="P112" s="364"/>
    </row>
    <row r="113" spans="1:16" x14ac:dyDescent="0.25">
      <c r="A113" s="337"/>
      <c r="B113" s="338"/>
      <c r="C113" s="339"/>
      <c r="D113" s="340"/>
      <c r="E113" s="341"/>
      <c r="F113" s="339"/>
      <c r="G113" s="340"/>
      <c r="H113" s="341"/>
      <c r="I113" s="342"/>
      <c r="J113" s="340"/>
      <c r="K113" s="326"/>
      <c r="L113" s="326"/>
      <c r="M113" s="326"/>
      <c r="N113" s="326"/>
      <c r="O113" s="364"/>
      <c r="P113" s="364"/>
    </row>
    <row r="114" spans="1:16" x14ac:dyDescent="0.25">
      <c r="A114" s="337"/>
      <c r="B114" s="338"/>
      <c r="C114" s="339"/>
      <c r="D114" s="340"/>
      <c r="E114" s="341"/>
      <c r="F114" s="339"/>
      <c r="G114" s="340"/>
      <c r="H114" s="341"/>
      <c r="I114" s="342"/>
      <c r="J114" s="340"/>
      <c r="K114" s="326"/>
      <c r="L114" s="326"/>
      <c r="M114" s="326"/>
      <c r="N114" s="326"/>
      <c r="O114" s="364"/>
      <c r="P114" s="364"/>
    </row>
    <row r="115" spans="1:16" x14ac:dyDescent="0.25">
      <c r="A115" s="337"/>
      <c r="B115" s="338"/>
      <c r="C115" s="339"/>
      <c r="D115" s="340"/>
      <c r="E115" s="341"/>
      <c r="F115" s="339"/>
      <c r="G115" s="340"/>
      <c r="H115" s="341"/>
      <c r="I115" s="342"/>
      <c r="J115" s="340"/>
      <c r="K115" s="326"/>
      <c r="L115" s="326"/>
      <c r="M115" s="326"/>
      <c r="N115" s="326"/>
      <c r="O115" s="364"/>
      <c r="P115" s="364"/>
    </row>
    <row r="116" spans="1:16" x14ac:dyDescent="0.25">
      <c r="A116" s="337"/>
      <c r="B116" s="338"/>
      <c r="C116" s="339"/>
      <c r="D116" s="340"/>
      <c r="E116" s="341"/>
      <c r="F116" s="339"/>
      <c r="G116" s="340"/>
      <c r="H116" s="341"/>
      <c r="I116" s="342"/>
      <c r="J116" s="340"/>
      <c r="K116" s="326"/>
      <c r="L116" s="326"/>
      <c r="M116" s="326"/>
      <c r="N116" s="326"/>
      <c r="O116" s="364"/>
      <c r="P116" s="364"/>
    </row>
    <row r="117" spans="1:16" x14ac:dyDescent="0.25">
      <c r="A117" s="337"/>
      <c r="B117" s="338"/>
      <c r="C117" s="339"/>
      <c r="D117" s="340"/>
      <c r="E117" s="341"/>
      <c r="F117" s="339"/>
      <c r="G117" s="340"/>
      <c r="H117" s="341"/>
      <c r="I117" s="342"/>
      <c r="J117" s="340"/>
      <c r="K117" s="326"/>
      <c r="L117" s="326"/>
      <c r="M117" s="326"/>
      <c r="N117" s="326"/>
      <c r="O117" s="364"/>
      <c r="P117" s="364"/>
    </row>
    <row r="118" spans="1:16" x14ac:dyDescent="0.25">
      <c r="A118" s="337"/>
      <c r="B118" s="338"/>
      <c r="C118" s="339"/>
      <c r="D118" s="340"/>
      <c r="E118" s="341"/>
      <c r="F118" s="339"/>
      <c r="G118" s="340"/>
      <c r="H118" s="341"/>
      <c r="I118" s="342"/>
      <c r="J118" s="340"/>
      <c r="K118" s="326"/>
      <c r="L118" s="326"/>
      <c r="M118" s="326"/>
      <c r="N118" s="326"/>
      <c r="O118" s="364"/>
      <c r="P118" s="364"/>
    </row>
    <row r="119" spans="1:16" x14ac:dyDescent="0.25">
      <c r="A119" s="337"/>
      <c r="B119" s="338"/>
      <c r="C119" s="339"/>
      <c r="D119" s="340"/>
      <c r="E119" s="341"/>
      <c r="F119" s="339"/>
      <c r="G119" s="340"/>
      <c r="H119" s="341"/>
      <c r="I119" s="342"/>
      <c r="J119" s="340"/>
      <c r="K119" s="326"/>
      <c r="L119" s="326"/>
      <c r="M119" s="326"/>
      <c r="N119" s="326"/>
      <c r="O119" s="364"/>
      <c r="P119" s="364"/>
    </row>
    <row r="120" spans="1:16" x14ac:dyDescent="0.25">
      <c r="A120" s="337"/>
      <c r="B120" s="338"/>
      <c r="C120" s="339"/>
      <c r="D120" s="340"/>
      <c r="E120" s="341"/>
      <c r="F120" s="339"/>
      <c r="G120" s="340"/>
      <c r="H120" s="341"/>
      <c r="I120" s="342"/>
      <c r="J120" s="340"/>
      <c r="K120" s="326"/>
      <c r="L120" s="326"/>
      <c r="M120" s="326"/>
      <c r="N120" s="326"/>
      <c r="O120" s="364"/>
      <c r="P120" s="364"/>
    </row>
    <row r="121" spans="1:16" x14ac:dyDescent="0.25">
      <c r="A121" s="337"/>
      <c r="B121" s="338"/>
      <c r="C121" s="339"/>
      <c r="D121" s="340"/>
      <c r="E121" s="341"/>
      <c r="F121" s="339"/>
      <c r="G121" s="340"/>
      <c r="H121" s="341"/>
      <c r="I121" s="342"/>
      <c r="J121" s="340"/>
      <c r="K121" s="326"/>
      <c r="L121" s="326"/>
      <c r="M121" s="326"/>
      <c r="N121" s="326"/>
      <c r="O121" s="364"/>
      <c r="P121" s="364"/>
    </row>
    <row r="122" spans="1:16" x14ac:dyDescent="0.25">
      <c r="A122" s="337"/>
      <c r="B122" s="338"/>
      <c r="C122" s="339"/>
      <c r="D122" s="340"/>
      <c r="E122" s="341"/>
      <c r="F122" s="339"/>
      <c r="G122" s="340"/>
      <c r="H122" s="341"/>
      <c r="I122" s="342"/>
      <c r="J122" s="340"/>
      <c r="K122" s="326"/>
      <c r="L122" s="326"/>
      <c r="M122" s="326"/>
      <c r="N122" s="326"/>
      <c r="O122" s="364"/>
      <c r="P122" s="364"/>
    </row>
    <row r="123" spans="1:16" x14ac:dyDescent="0.25">
      <c r="A123" s="337"/>
      <c r="B123" s="338"/>
      <c r="C123" s="339"/>
      <c r="D123" s="340"/>
      <c r="E123" s="341"/>
      <c r="F123" s="339"/>
      <c r="G123" s="340"/>
      <c r="H123" s="341"/>
      <c r="I123" s="342"/>
      <c r="J123" s="340"/>
      <c r="K123" s="326"/>
      <c r="L123" s="326"/>
      <c r="M123" s="326"/>
      <c r="N123" s="326"/>
      <c r="O123" s="364"/>
      <c r="P123" s="364"/>
    </row>
    <row r="124" spans="1:16" x14ac:dyDescent="0.25">
      <c r="A124" s="337"/>
      <c r="B124" s="338"/>
      <c r="C124" s="339"/>
      <c r="D124" s="340"/>
      <c r="E124" s="341"/>
      <c r="F124" s="339"/>
      <c r="G124" s="340"/>
      <c r="H124" s="341"/>
      <c r="I124" s="342"/>
      <c r="J124" s="340"/>
      <c r="K124" s="326"/>
      <c r="L124" s="326"/>
      <c r="M124" s="326"/>
      <c r="N124" s="326"/>
      <c r="O124" s="364"/>
      <c r="P124" s="364"/>
    </row>
    <row r="125" spans="1:16" x14ac:dyDescent="0.25">
      <c r="A125" s="337"/>
      <c r="B125" s="338"/>
      <c r="C125" s="339"/>
      <c r="D125" s="340"/>
      <c r="E125" s="341"/>
      <c r="F125" s="339"/>
      <c r="G125" s="340"/>
      <c r="H125" s="341"/>
      <c r="I125" s="342"/>
      <c r="J125" s="340"/>
      <c r="K125" s="326"/>
      <c r="L125" s="326"/>
      <c r="M125" s="326"/>
      <c r="N125" s="326"/>
      <c r="O125" s="364"/>
      <c r="P125" s="364"/>
    </row>
    <row r="126" spans="1:16" x14ac:dyDescent="0.25">
      <c r="A126" s="337"/>
      <c r="B126" s="338"/>
      <c r="C126" s="339"/>
      <c r="D126" s="340"/>
      <c r="E126" s="341"/>
      <c r="F126" s="339"/>
      <c r="G126" s="340"/>
      <c r="H126" s="341"/>
      <c r="I126" s="342"/>
      <c r="J126" s="340"/>
      <c r="K126" s="326"/>
      <c r="L126" s="326"/>
      <c r="M126" s="326"/>
      <c r="N126" s="326"/>
      <c r="O126" s="364"/>
      <c r="P126" s="364"/>
    </row>
    <row r="127" spans="1:16" x14ac:dyDescent="0.25">
      <c r="A127" s="337"/>
      <c r="B127" s="338"/>
      <c r="C127" s="339"/>
      <c r="D127" s="340"/>
      <c r="E127" s="341"/>
      <c r="F127" s="339"/>
      <c r="G127" s="340"/>
      <c r="H127" s="341"/>
      <c r="I127" s="342"/>
      <c r="J127" s="340"/>
      <c r="K127" s="326"/>
      <c r="L127" s="326"/>
      <c r="M127" s="326"/>
      <c r="N127" s="326"/>
      <c r="O127" s="364"/>
      <c r="P127" s="364"/>
    </row>
    <row r="128" spans="1:16" x14ac:dyDescent="0.25">
      <c r="A128" s="337"/>
      <c r="B128" s="338"/>
      <c r="C128" s="339"/>
      <c r="D128" s="340"/>
      <c r="E128" s="341"/>
      <c r="F128" s="339"/>
      <c r="G128" s="340"/>
      <c r="H128" s="341"/>
      <c r="I128" s="342"/>
      <c r="J128" s="340"/>
      <c r="K128" s="326"/>
      <c r="L128" s="326"/>
      <c r="M128" s="326"/>
      <c r="N128" s="326"/>
      <c r="O128" s="364"/>
      <c r="P128" s="364"/>
    </row>
    <row r="129" spans="1:16" x14ac:dyDescent="0.25">
      <c r="A129" s="337"/>
      <c r="B129" s="338"/>
      <c r="C129" s="339"/>
      <c r="D129" s="340"/>
      <c r="E129" s="341"/>
      <c r="F129" s="339"/>
      <c r="G129" s="340"/>
      <c r="H129" s="341"/>
      <c r="I129" s="342"/>
      <c r="J129" s="340"/>
      <c r="K129" s="326"/>
      <c r="L129" s="326"/>
      <c r="M129" s="326"/>
      <c r="N129" s="326"/>
      <c r="O129" s="364"/>
      <c r="P129" s="364"/>
    </row>
    <row r="130" spans="1:16" x14ac:dyDescent="0.25">
      <c r="A130" s="337"/>
      <c r="B130" s="338"/>
      <c r="C130" s="339"/>
      <c r="D130" s="340"/>
      <c r="E130" s="341"/>
      <c r="F130" s="339"/>
      <c r="G130" s="340"/>
      <c r="H130" s="341"/>
      <c r="I130" s="342"/>
      <c r="J130" s="340"/>
      <c r="K130" s="326"/>
      <c r="L130" s="326"/>
      <c r="M130" s="326"/>
      <c r="N130" s="326"/>
      <c r="O130" s="364"/>
      <c r="P130" s="364"/>
    </row>
    <row r="131" spans="1:16" x14ac:dyDescent="0.25">
      <c r="A131" s="337"/>
      <c r="B131" s="338"/>
      <c r="C131" s="339"/>
      <c r="D131" s="340"/>
      <c r="E131" s="341"/>
      <c r="F131" s="339"/>
      <c r="G131" s="340"/>
      <c r="H131" s="341"/>
      <c r="I131" s="342"/>
      <c r="J131" s="340"/>
      <c r="K131" s="326"/>
      <c r="L131" s="326"/>
      <c r="M131" s="326"/>
      <c r="N131" s="326"/>
      <c r="O131" s="364"/>
      <c r="P131" s="364"/>
    </row>
    <row r="132" spans="1:16" x14ac:dyDescent="0.25">
      <c r="A132" s="337"/>
      <c r="B132" s="338"/>
      <c r="C132" s="339"/>
      <c r="D132" s="340"/>
      <c r="E132" s="341"/>
      <c r="F132" s="339"/>
      <c r="G132" s="340"/>
      <c r="H132" s="341"/>
      <c r="I132" s="342"/>
      <c r="J132" s="340"/>
      <c r="K132" s="326"/>
      <c r="L132" s="326"/>
      <c r="M132" s="326"/>
      <c r="N132" s="326"/>
      <c r="O132" s="364"/>
      <c r="P132" s="364"/>
    </row>
    <row r="133" spans="1:16" x14ac:dyDescent="0.25">
      <c r="A133" s="337"/>
      <c r="B133" s="338"/>
      <c r="C133" s="339"/>
      <c r="D133" s="340"/>
      <c r="E133" s="341"/>
      <c r="F133" s="339"/>
      <c r="G133" s="340"/>
      <c r="H133" s="341"/>
      <c r="I133" s="342"/>
      <c r="J133" s="340"/>
      <c r="K133" s="326"/>
      <c r="L133" s="326"/>
      <c r="M133" s="326"/>
      <c r="N133" s="326"/>
      <c r="O133" s="364"/>
      <c r="P133" s="364"/>
    </row>
    <row r="134" spans="1:16" x14ac:dyDescent="0.25">
      <c r="A134" s="337"/>
      <c r="B134" s="338"/>
      <c r="C134" s="339"/>
      <c r="D134" s="340"/>
      <c r="E134" s="341"/>
      <c r="F134" s="339"/>
      <c r="G134" s="340"/>
      <c r="H134" s="341"/>
      <c r="I134" s="342"/>
      <c r="J134" s="340"/>
      <c r="K134" s="326"/>
      <c r="L134" s="326"/>
      <c r="M134" s="326"/>
      <c r="N134" s="326"/>
      <c r="O134" s="364"/>
      <c r="P134" s="364"/>
    </row>
    <row r="135" spans="1:16" x14ac:dyDescent="0.25">
      <c r="A135" s="337"/>
      <c r="B135" s="338"/>
      <c r="C135" s="339"/>
      <c r="D135" s="340"/>
      <c r="E135" s="341"/>
      <c r="F135" s="339"/>
      <c r="G135" s="340"/>
      <c r="H135" s="341"/>
      <c r="I135" s="342"/>
      <c r="J135" s="340"/>
      <c r="K135" s="326"/>
      <c r="L135" s="326"/>
      <c r="M135" s="326"/>
      <c r="N135" s="326"/>
      <c r="O135" s="364"/>
      <c r="P135" s="364"/>
    </row>
    <row r="136" spans="1:16" x14ac:dyDescent="0.25">
      <c r="A136" s="337"/>
      <c r="B136" s="338"/>
      <c r="C136" s="339"/>
      <c r="D136" s="340"/>
      <c r="E136" s="341"/>
      <c r="F136" s="339"/>
      <c r="G136" s="340"/>
      <c r="H136" s="341"/>
      <c r="I136" s="342"/>
      <c r="J136" s="340"/>
      <c r="K136" s="326"/>
      <c r="L136" s="326"/>
      <c r="M136" s="326"/>
      <c r="N136" s="326"/>
      <c r="O136" s="364"/>
      <c r="P136" s="364"/>
    </row>
    <row r="137" spans="1:16" x14ac:dyDescent="0.25">
      <c r="A137" s="337"/>
      <c r="B137" s="338"/>
      <c r="C137" s="339"/>
      <c r="D137" s="340"/>
      <c r="E137" s="341"/>
      <c r="F137" s="339"/>
      <c r="G137" s="340"/>
      <c r="H137" s="341"/>
      <c r="I137" s="342"/>
      <c r="J137" s="340"/>
      <c r="K137" s="326"/>
      <c r="L137" s="326"/>
      <c r="M137" s="326"/>
      <c r="N137" s="326"/>
      <c r="O137" s="364"/>
      <c r="P137" s="364"/>
    </row>
    <row r="138" spans="1:16" x14ac:dyDescent="0.25">
      <c r="A138" s="337"/>
      <c r="B138" s="338"/>
      <c r="C138" s="339"/>
      <c r="D138" s="340"/>
      <c r="E138" s="341"/>
      <c r="F138" s="339"/>
      <c r="G138" s="340"/>
      <c r="H138" s="341"/>
      <c r="I138" s="342"/>
      <c r="J138" s="340"/>
      <c r="K138" s="326"/>
      <c r="L138" s="326"/>
      <c r="M138" s="326"/>
      <c r="N138" s="326"/>
      <c r="O138" s="364"/>
      <c r="P138" s="364"/>
    </row>
    <row r="139" spans="1:16" x14ac:dyDescent="0.25">
      <c r="A139" s="337"/>
      <c r="B139" s="338"/>
      <c r="C139" s="339"/>
      <c r="D139" s="340"/>
      <c r="E139" s="341"/>
      <c r="F139" s="339"/>
      <c r="G139" s="340"/>
      <c r="H139" s="341"/>
      <c r="I139" s="342"/>
      <c r="J139" s="340"/>
      <c r="K139" s="326"/>
      <c r="L139" s="326"/>
      <c r="M139" s="326"/>
      <c r="N139" s="326"/>
      <c r="O139" s="364"/>
      <c r="P139" s="364"/>
    </row>
    <row r="140" spans="1:16" x14ac:dyDescent="0.25">
      <c r="A140" s="337"/>
      <c r="B140" s="338"/>
      <c r="C140" s="339"/>
      <c r="D140" s="340"/>
      <c r="E140" s="341"/>
      <c r="F140" s="339"/>
      <c r="G140" s="340"/>
      <c r="H140" s="341"/>
      <c r="I140" s="342"/>
      <c r="J140" s="340"/>
      <c r="K140" s="326"/>
      <c r="L140" s="326"/>
      <c r="M140" s="326"/>
      <c r="N140" s="326"/>
      <c r="O140" s="364"/>
      <c r="P140" s="364"/>
    </row>
    <row r="141" spans="1:16" x14ac:dyDescent="0.25">
      <c r="A141" s="337"/>
      <c r="B141" s="338"/>
      <c r="C141" s="339"/>
      <c r="D141" s="340"/>
      <c r="E141" s="341"/>
      <c r="F141" s="339"/>
      <c r="G141" s="340"/>
      <c r="H141" s="341"/>
      <c r="I141" s="342"/>
      <c r="J141" s="340"/>
      <c r="K141" s="326"/>
      <c r="L141" s="326"/>
      <c r="M141" s="326"/>
      <c r="N141" s="326"/>
      <c r="O141" s="364"/>
      <c r="P141" s="364"/>
    </row>
    <row r="142" spans="1:16" x14ac:dyDescent="0.25">
      <c r="A142" s="337"/>
      <c r="B142" s="338"/>
      <c r="C142" s="339"/>
      <c r="D142" s="340"/>
      <c r="E142" s="341"/>
      <c r="F142" s="339"/>
      <c r="G142" s="340"/>
      <c r="H142" s="341"/>
      <c r="I142" s="342"/>
      <c r="J142" s="340"/>
      <c r="K142" s="326"/>
      <c r="L142" s="326"/>
      <c r="M142" s="326"/>
      <c r="N142" s="326"/>
      <c r="O142" s="364"/>
      <c r="P142" s="364"/>
    </row>
    <row r="143" spans="1:16" x14ac:dyDescent="0.25">
      <c r="A143" s="337"/>
      <c r="B143" s="338"/>
      <c r="C143" s="339"/>
      <c r="D143" s="340"/>
      <c r="E143" s="341"/>
      <c r="F143" s="339"/>
      <c r="G143" s="340"/>
      <c r="H143" s="341"/>
      <c r="I143" s="342"/>
      <c r="J143" s="340"/>
      <c r="K143" s="326"/>
      <c r="L143" s="326"/>
      <c r="M143" s="326"/>
      <c r="N143" s="326"/>
      <c r="O143" s="364"/>
      <c r="P143" s="364"/>
    </row>
    <row r="144" spans="1:16" x14ac:dyDescent="0.25">
      <c r="A144" s="337"/>
      <c r="B144" s="338"/>
      <c r="C144" s="339"/>
      <c r="D144" s="340"/>
      <c r="E144" s="341"/>
      <c r="F144" s="339"/>
      <c r="G144" s="340"/>
      <c r="H144" s="341"/>
      <c r="I144" s="342"/>
      <c r="J144" s="340"/>
      <c r="K144" s="326"/>
      <c r="L144" s="326"/>
      <c r="M144" s="326"/>
      <c r="N144" s="326"/>
      <c r="O144" s="364"/>
      <c r="P144" s="364"/>
    </row>
    <row r="145" spans="1:16" x14ac:dyDescent="0.25">
      <c r="A145" s="337"/>
      <c r="B145" s="338"/>
      <c r="C145" s="339"/>
      <c r="D145" s="340"/>
      <c r="E145" s="341"/>
      <c r="F145" s="339"/>
      <c r="G145" s="340"/>
      <c r="H145" s="341"/>
      <c r="I145" s="342"/>
      <c r="J145" s="340"/>
      <c r="K145" s="326"/>
      <c r="L145" s="326"/>
      <c r="M145" s="326"/>
      <c r="N145" s="326"/>
      <c r="O145" s="364"/>
      <c r="P145" s="364"/>
    </row>
    <row r="146" spans="1:16" x14ac:dyDescent="0.25">
      <c r="A146" s="337"/>
      <c r="B146" s="338"/>
      <c r="C146" s="339"/>
      <c r="D146" s="340"/>
      <c r="E146" s="341"/>
      <c r="F146" s="339"/>
      <c r="G146" s="340"/>
      <c r="H146" s="341"/>
      <c r="I146" s="342"/>
      <c r="J146" s="340"/>
      <c r="K146" s="326"/>
      <c r="L146" s="326"/>
      <c r="M146" s="326"/>
      <c r="N146" s="326"/>
      <c r="O146" s="364"/>
      <c r="P146" s="364"/>
    </row>
    <row r="147" spans="1:16" x14ac:dyDescent="0.25">
      <c r="A147" s="337"/>
      <c r="B147" s="338"/>
      <c r="C147" s="339"/>
      <c r="D147" s="340"/>
      <c r="E147" s="341"/>
      <c r="F147" s="339"/>
      <c r="G147" s="340"/>
      <c r="H147" s="341"/>
      <c r="I147" s="342"/>
      <c r="J147" s="340"/>
      <c r="K147" s="326"/>
      <c r="L147" s="326"/>
      <c r="M147" s="326"/>
      <c r="N147" s="326"/>
      <c r="O147" s="364"/>
      <c r="P147" s="364"/>
    </row>
    <row r="148" spans="1:16" x14ac:dyDescent="0.25">
      <c r="A148" s="337"/>
      <c r="B148" s="338"/>
      <c r="C148" s="339"/>
      <c r="D148" s="340"/>
      <c r="E148" s="341"/>
      <c r="F148" s="339"/>
      <c r="G148" s="340"/>
      <c r="H148" s="341"/>
      <c r="I148" s="342"/>
      <c r="J148" s="340"/>
      <c r="K148" s="326"/>
      <c r="L148" s="326"/>
      <c r="M148" s="326"/>
      <c r="N148" s="326"/>
      <c r="O148" s="364"/>
      <c r="P148" s="364"/>
    </row>
    <row r="149" spans="1:16" x14ac:dyDescent="0.25">
      <c r="A149" s="337"/>
      <c r="B149" s="338"/>
      <c r="C149" s="339"/>
      <c r="D149" s="340"/>
      <c r="E149" s="341"/>
      <c r="F149" s="339"/>
      <c r="G149" s="340"/>
      <c r="H149" s="341"/>
      <c r="I149" s="342"/>
      <c r="J149" s="340"/>
      <c r="K149" s="326"/>
      <c r="L149" s="326"/>
      <c r="M149" s="326"/>
      <c r="N149" s="326"/>
      <c r="O149" s="364"/>
      <c r="P149" s="364"/>
    </row>
    <row r="150" spans="1:16" x14ac:dyDescent="0.25">
      <c r="A150" s="337"/>
      <c r="B150" s="338"/>
      <c r="C150" s="339"/>
      <c r="D150" s="340"/>
      <c r="E150" s="341"/>
      <c r="F150" s="339"/>
      <c r="G150" s="340"/>
      <c r="H150" s="341"/>
      <c r="I150" s="342"/>
      <c r="J150" s="340"/>
      <c r="K150" s="326"/>
      <c r="L150" s="326"/>
      <c r="M150" s="326"/>
      <c r="N150" s="326"/>
      <c r="O150" s="364"/>
      <c r="P150" s="364"/>
    </row>
    <row r="151" spans="1:16" x14ac:dyDescent="0.25">
      <c r="A151" s="337"/>
      <c r="B151" s="338"/>
      <c r="C151" s="339"/>
      <c r="D151" s="340"/>
      <c r="E151" s="341"/>
      <c r="F151" s="339"/>
      <c r="G151" s="340"/>
      <c r="H151" s="341"/>
      <c r="I151" s="342"/>
      <c r="J151" s="340"/>
      <c r="K151" s="326"/>
      <c r="L151" s="326"/>
      <c r="M151" s="326"/>
      <c r="N151" s="326"/>
      <c r="O151" s="364"/>
      <c r="P151" s="364"/>
    </row>
    <row r="152" spans="1:16" x14ac:dyDescent="0.25">
      <c r="A152" s="337"/>
      <c r="B152" s="338"/>
      <c r="C152" s="339"/>
      <c r="D152" s="340"/>
      <c r="E152" s="341"/>
      <c r="F152" s="339"/>
      <c r="G152" s="340"/>
      <c r="H152" s="341"/>
      <c r="I152" s="342"/>
      <c r="J152" s="340"/>
      <c r="K152" s="326"/>
      <c r="L152" s="326"/>
      <c r="M152" s="326"/>
      <c r="N152" s="326"/>
      <c r="O152" s="364"/>
      <c r="P152" s="364"/>
    </row>
    <row r="153" spans="1:16" x14ac:dyDescent="0.25">
      <c r="A153" s="337"/>
      <c r="B153" s="338"/>
      <c r="C153" s="339"/>
      <c r="D153" s="340"/>
      <c r="E153" s="341"/>
      <c r="F153" s="339"/>
      <c r="G153" s="340"/>
      <c r="H153" s="341"/>
      <c r="I153" s="342"/>
      <c r="J153" s="340"/>
      <c r="K153" s="326"/>
      <c r="L153" s="326"/>
      <c r="M153" s="326"/>
      <c r="N153" s="326"/>
      <c r="O153" s="364"/>
      <c r="P153" s="364"/>
    </row>
    <row r="154" spans="1:16" x14ac:dyDescent="0.25">
      <c r="A154" s="337"/>
      <c r="B154" s="338"/>
      <c r="C154" s="339"/>
      <c r="D154" s="340"/>
      <c r="E154" s="341"/>
      <c r="F154" s="339"/>
      <c r="G154" s="340"/>
      <c r="H154" s="341"/>
      <c r="I154" s="342"/>
      <c r="J154" s="340"/>
      <c r="K154" s="326"/>
      <c r="L154" s="326"/>
      <c r="M154" s="326"/>
      <c r="N154" s="326"/>
      <c r="O154" s="364"/>
      <c r="P154" s="364"/>
    </row>
    <row r="155" spans="1:16" x14ac:dyDescent="0.25">
      <c r="A155" s="337"/>
      <c r="B155" s="338"/>
      <c r="C155" s="339"/>
      <c r="D155" s="340"/>
      <c r="E155" s="341"/>
      <c r="F155" s="339"/>
      <c r="G155" s="340"/>
      <c r="H155" s="341"/>
      <c r="I155" s="342"/>
      <c r="J155" s="340"/>
      <c r="K155" s="326"/>
      <c r="L155" s="326"/>
      <c r="M155" s="326"/>
      <c r="N155" s="326"/>
      <c r="O155" s="364"/>
      <c r="P155" s="364"/>
    </row>
    <row r="156" spans="1:16" x14ac:dyDescent="0.25">
      <c r="A156" s="337"/>
      <c r="B156" s="338"/>
      <c r="C156" s="339"/>
      <c r="D156" s="340"/>
      <c r="E156" s="341"/>
      <c r="F156" s="339"/>
      <c r="G156" s="340"/>
      <c r="H156" s="341"/>
      <c r="I156" s="342"/>
      <c r="J156" s="340"/>
      <c r="K156" s="326"/>
      <c r="L156" s="326"/>
      <c r="M156" s="326"/>
      <c r="N156" s="326"/>
      <c r="O156" s="364"/>
      <c r="P156" s="364"/>
    </row>
    <row r="157" spans="1:16" x14ac:dyDescent="0.25">
      <c r="A157" s="337"/>
      <c r="B157" s="338"/>
      <c r="C157" s="339"/>
      <c r="D157" s="340"/>
      <c r="E157" s="341"/>
      <c r="F157" s="339"/>
      <c r="G157" s="340"/>
      <c r="H157" s="341"/>
      <c r="I157" s="342"/>
      <c r="J157" s="340"/>
      <c r="K157" s="326"/>
      <c r="L157" s="326"/>
      <c r="M157" s="326"/>
      <c r="N157" s="326"/>
      <c r="O157" s="364"/>
      <c r="P157" s="364"/>
    </row>
    <row r="158" spans="1:16" x14ac:dyDescent="0.25">
      <c r="A158" s="337"/>
      <c r="B158" s="338"/>
      <c r="C158" s="339"/>
      <c r="D158" s="340"/>
      <c r="E158" s="341"/>
      <c r="F158" s="339"/>
      <c r="G158" s="340"/>
      <c r="H158" s="341"/>
      <c r="I158" s="342"/>
      <c r="J158" s="340"/>
      <c r="K158" s="326"/>
      <c r="L158" s="326"/>
      <c r="M158" s="326"/>
      <c r="N158" s="326"/>
      <c r="O158" s="364"/>
      <c r="P158" s="364"/>
    </row>
    <row r="159" spans="1:16" x14ac:dyDescent="0.25">
      <c r="A159" s="337"/>
      <c r="B159" s="338"/>
      <c r="C159" s="339"/>
      <c r="D159" s="340"/>
      <c r="E159" s="341"/>
      <c r="F159" s="339"/>
      <c r="G159" s="340"/>
      <c r="H159" s="341"/>
      <c r="I159" s="342"/>
      <c r="J159" s="340"/>
      <c r="K159" s="326"/>
      <c r="L159" s="326"/>
      <c r="M159" s="326"/>
      <c r="N159" s="326"/>
      <c r="O159" s="364"/>
      <c r="P159" s="364"/>
    </row>
    <row r="160" spans="1:16" x14ac:dyDescent="0.25">
      <c r="A160" s="337"/>
      <c r="B160" s="338"/>
      <c r="C160" s="339"/>
      <c r="D160" s="340"/>
      <c r="E160" s="341"/>
      <c r="F160" s="339"/>
      <c r="G160" s="340"/>
      <c r="H160" s="341"/>
      <c r="I160" s="342"/>
      <c r="J160" s="340"/>
      <c r="K160" s="326"/>
      <c r="L160" s="326"/>
      <c r="M160" s="326"/>
      <c r="N160" s="326"/>
      <c r="O160" s="364"/>
      <c r="P160" s="364"/>
    </row>
    <row r="161" spans="1:16" x14ac:dyDescent="0.25">
      <c r="A161" s="337"/>
      <c r="B161" s="338"/>
      <c r="C161" s="339"/>
      <c r="D161" s="340"/>
      <c r="E161" s="341"/>
      <c r="F161" s="339"/>
      <c r="G161" s="340"/>
      <c r="H161" s="341"/>
      <c r="I161" s="342"/>
      <c r="J161" s="340"/>
      <c r="K161" s="326"/>
      <c r="L161" s="326"/>
      <c r="M161" s="326"/>
      <c r="N161" s="326"/>
      <c r="O161" s="364"/>
      <c r="P161" s="364"/>
    </row>
    <row r="162" spans="1:16" x14ac:dyDescent="0.25">
      <c r="A162" s="337"/>
      <c r="B162" s="338"/>
      <c r="C162" s="339"/>
      <c r="D162" s="340"/>
      <c r="E162" s="341"/>
      <c r="F162" s="339"/>
      <c r="G162" s="340"/>
      <c r="H162" s="341"/>
      <c r="I162" s="342"/>
      <c r="J162" s="340"/>
      <c r="K162" s="326"/>
      <c r="L162" s="326"/>
      <c r="M162" s="326"/>
      <c r="N162" s="326"/>
      <c r="O162" s="364"/>
      <c r="P162" s="364"/>
    </row>
    <row r="163" spans="1:16" x14ac:dyDescent="0.25">
      <c r="A163" s="337"/>
      <c r="B163" s="338"/>
      <c r="C163" s="339"/>
      <c r="D163" s="340"/>
      <c r="E163" s="341"/>
      <c r="F163" s="339"/>
      <c r="G163" s="340"/>
      <c r="H163" s="341"/>
      <c r="I163" s="342"/>
      <c r="J163" s="340"/>
      <c r="K163" s="326"/>
      <c r="L163" s="326"/>
      <c r="M163" s="326"/>
      <c r="N163" s="326"/>
      <c r="O163" s="364"/>
      <c r="P163" s="364"/>
    </row>
    <row r="164" spans="1:16" x14ac:dyDescent="0.25">
      <c r="A164" s="337"/>
      <c r="B164" s="338"/>
      <c r="C164" s="339"/>
      <c r="D164" s="340"/>
      <c r="E164" s="341"/>
      <c r="F164" s="339"/>
      <c r="G164" s="340"/>
      <c r="H164" s="341"/>
      <c r="I164" s="342"/>
      <c r="J164" s="340"/>
      <c r="K164" s="326"/>
      <c r="L164" s="326"/>
      <c r="M164" s="326"/>
      <c r="N164" s="326"/>
      <c r="O164" s="364"/>
      <c r="P164" s="364"/>
    </row>
    <row r="165" spans="1:16" x14ac:dyDescent="0.25">
      <c r="A165" s="337"/>
      <c r="B165" s="338"/>
      <c r="C165" s="339"/>
      <c r="D165" s="340"/>
      <c r="E165" s="341"/>
      <c r="F165" s="339"/>
      <c r="G165" s="340"/>
      <c r="H165" s="341"/>
      <c r="I165" s="342"/>
      <c r="J165" s="340"/>
      <c r="K165" s="326"/>
      <c r="L165" s="326"/>
      <c r="M165" s="326"/>
      <c r="N165" s="326"/>
      <c r="O165" s="364"/>
      <c r="P165" s="364"/>
    </row>
    <row r="166" spans="1:16" x14ac:dyDescent="0.25">
      <c r="A166" s="337"/>
      <c r="B166" s="338"/>
      <c r="C166" s="339"/>
      <c r="D166" s="340"/>
      <c r="E166" s="341"/>
      <c r="F166" s="339"/>
      <c r="G166" s="340"/>
      <c r="H166" s="341"/>
      <c r="I166" s="342"/>
      <c r="J166" s="340"/>
      <c r="K166" s="326"/>
      <c r="L166" s="326"/>
      <c r="M166" s="326"/>
      <c r="N166" s="326"/>
      <c r="O166" s="364"/>
      <c r="P166" s="364"/>
    </row>
    <row r="167" spans="1:16" x14ac:dyDescent="0.25">
      <c r="A167" s="337"/>
      <c r="B167" s="338"/>
      <c r="C167" s="339"/>
      <c r="D167" s="340"/>
      <c r="E167" s="341"/>
      <c r="F167" s="339"/>
      <c r="G167" s="340"/>
      <c r="H167" s="341"/>
      <c r="I167" s="342"/>
      <c r="J167" s="340"/>
      <c r="K167" s="326"/>
      <c r="L167" s="326"/>
      <c r="M167" s="326"/>
      <c r="N167" s="326"/>
      <c r="O167" s="364"/>
      <c r="P167" s="364"/>
    </row>
    <row r="168" spans="1:16" x14ac:dyDescent="0.25">
      <c r="A168" s="337"/>
      <c r="B168" s="338"/>
      <c r="C168" s="339"/>
      <c r="D168" s="340"/>
      <c r="E168" s="341"/>
      <c r="F168" s="339"/>
      <c r="G168" s="340"/>
      <c r="H168" s="341"/>
      <c r="I168" s="342"/>
      <c r="J168" s="340"/>
      <c r="K168" s="326"/>
      <c r="L168" s="326"/>
      <c r="M168" s="326"/>
      <c r="N168" s="326"/>
      <c r="O168" s="364"/>
      <c r="P168" s="364"/>
    </row>
    <row r="169" spans="1:16" x14ac:dyDescent="0.25">
      <c r="A169" s="337"/>
      <c r="B169" s="338"/>
      <c r="C169" s="339"/>
      <c r="D169" s="340"/>
      <c r="E169" s="341"/>
      <c r="F169" s="339"/>
      <c r="G169" s="340"/>
      <c r="H169" s="341"/>
      <c r="I169" s="342"/>
      <c r="J169" s="340"/>
      <c r="K169" s="326"/>
      <c r="L169" s="326"/>
      <c r="M169" s="326"/>
      <c r="N169" s="326"/>
      <c r="O169" s="364"/>
      <c r="P169" s="364"/>
    </row>
    <row r="170" spans="1:16" x14ac:dyDescent="0.25">
      <c r="A170" s="337"/>
      <c r="B170" s="338"/>
      <c r="C170" s="339"/>
      <c r="D170" s="340"/>
      <c r="E170" s="341"/>
      <c r="F170" s="339"/>
      <c r="G170" s="340"/>
      <c r="H170" s="341"/>
      <c r="I170" s="342"/>
      <c r="J170" s="340"/>
      <c r="K170" s="326"/>
      <c r="L170" s="326"/>
      <c r="M170" s="326"/>
      <c r="N170" s="326"/>
      <c r="O170" s="364"/>
      <c r="P170" s="364"/>
    </row>
    <row r="171" spans="1:16" x14ac:dyDescent="0.25">
      <c r="A171" s="337"/>
      <c r="B171" s="338"/>
      <c r="C171" s="339"/>
      <c r="D171" s="340"/>
      <c r="E171" s="341"/>
      <c r="F171" s="339"/>
      <c r="G171" s="340"/>
      <c r="H171" s="341"/>
      <c r="I171" s="342"/>
      <c r="J171" s="340"/>
      <c r="K171" s="326"/>
      <c r="L171" s="326"/>
      <c r="M171" s="326"/>
      <c r="N171" s="326"/>
      <c r="O171" s="364"/>
      <c r="P171" s="364"/>
    </row>
    <row r="172" spans="1:16" x14ac:dyDescent="0.25">
      <c r="A172" s="337"/>
      <c r="B172" s="338"/>
      <c r="C172" s="339"/>
      <c r="D172" s="340"/>
      <c r="E172" s="341"/>
      <c r="F172" s="339"/>
      <c r="G172" s="340"/>
      <c r="H172" s="341"/>
      <c r="I172" s="342"/>
      <c r="J172" s="340"/>
      <c r="K172" s="326"/>
      <c r="L172" s="326"/>
      <c r="M172" s="326"/>
      <c r="N172" s="326"/>
      <c r="O172" s="364"/>
      <c r="P172" s="364"/>
    </row>
    <row r="173" spans="1:16" x14ac:dyDescent="0.25">
      <c r="A173" s="337"/>
      <c r="B173" s="338"/>
      <c r="C173" s="339"/>
      <c r="D173" s="340"/>
      <c r="E173" s="341"/>
      <c r="F173" s="339"/>
      <c r="G173" s="340"/>
      <c r="H173" s="341"/>
      <c r="I173" s="342"/>
      <c r="J173" s="340"/>
      <c r="K173" s="326"/>
      <c r="L173" s="326"/>
      <c r="M173" s="326"/>
      <c r="N173" s="326"/>
      <c r="O173" s="364"/>
      <c r="P173" s="364"/>
    </row>
    <row r="174" spans="1:16" x14ac:dyDescent="0.25">
      <c r="A174" s="337"/>
      <c r="B174" s="338"/>
      <c r="C174" s="339"/>
      <c r="D174" s="340"/>
      <c r="E174" s="341"/>
      <c r="F174" s="339"/>
      <c r="G174" s="340"/>
      <c r="H174" s="341"/>
      <c r="I174" s="342"/>
      <c r="J174" s="340"/>
      <c r="K174" s="326"/>
      <c r="L174" s="326"/>
      <c r="M174" s="326"/>
      <c r="N174" s="326"/>
      <c r="O174" s="364"/>
      <c r="P174" s="364"/>
    </row>
    <row r="175" spans="1:16" x14ac:dyDescent="0.25">
      <c r="A175" s="337"/>
      <c r="B175" s="338"/>
      <c r="C175" s="339"/>
      <c r="D175" s="340"/>
      <c r="E175" s="341"/>
      <c r="F175" s="339"/>
      <c r="G175" s="340"/>
      <c r="H175" s="341"/>
      <c r="I175" s="342"/>
      <c r="J175" s="340"/>
      <c r="K175" s="326"/>
      <c r="L175" s="326"/>
      <c r="M175" s="326"/>
      <c r="N175" s="326"/>
      <c r="O175" s="364"/>
      <c r="P175" s="364"/>
    </row>
    <row r="176" spans="1:16" x14ac:dyDescent="0.25">
      <c r="A176" s="337"/>
      <c r="B176" s="338"/>
      <c r="C176" s="339"/>
      <c r="D176" s="340"/>
      <c r="E176" s="341"/>
      <c r="F176" s="339"/>
      <c r="G176" s="340"/>
      <c r="H176" s="341"/>
      <c r="I176" s="342"/>
      <c r="J176" s="340"/>
      <c r="K176" s="326"/>
      <c r="L176" s="326"/>
      <c r="M176" s="326"/>
      <c r="N176" s="326"/>
      <c r="O176" s="364"/>
      <c r="P176" s="364"/>
    </row>
    <row r="177" spans="1:16" x14ac:dyDescent="0.25">
      <c r="A177" s="337"/>
      <c r="B177" s="338"/>
      <c r="C177" s="339"/>
      <c r="D177" s="340"/>
      <c r="E177" s="341"/>
      <c r="F177" s="339"/>
      <c r="G177" s="340"/>
      <c r="H177" s="341"/>
      <c r="I177" s="342"/>
      <c r="J177" s="340"/>
      <c r="K177" s="326"/>
      <c r="L177" s="326"/>
      <c r="M177" s="326"/>
      <c r="N177" s="326"/>
      <c r="O177" s="364"/>
      <c r="P177" s="364"/>
    </row>
    <row r="178" spans="1:16" x14ac:dyDescent="0.25">
      <c r="A178" s="337"/>
      <c r="B178" s="338"/>
      <c r="C178" s="339"/>
      <c r="D178" s="340"/>
      <c r="E178" s="341"/>
      <c r="F178" s="339"/>
      <c r="G178" s="340"/>
      <c r="H178" s="341"/>
      <c r="I178" s="342"/>
      <c r="J178" s="340"/>
      <c r="K178" s="326"/>
      <c r="L178" s="326"/>
      <c r="M178" s="326"/>
      <c r="N178" s="326"/>
      <c r="O178" s="364"/>
      <c r="P178" s="364"/>
    </row>
    <row r="179" spans="1:16" x14ac:dyDescent="0.25">
      <c r="A179" s="337"/>
      <c r="B179" s="338"/>
      <c r="C179" s="339"/>
      <c r="D179" s="340"/>
      <c r="E179" s="341"/>
      <c r="F179" s="339"/>
      <c r="G179" s="340"/>
      <c r="H179" s="341"/>
      <c r="I179" s="342"/>
      <c r="J179" s="340"/>
      <c r="K179" s="326"/>
      <c r="L179" s="326"/>
      <c r="M179" s="326"/>
      <c r="N179" s="326"/>
      <c r="O179" s="364"/>
      <c r="P179" s="364"/>
    </row>
    <row r="180" spans="1:16" x14ac:dyDescent="0.25">
      <c r="A180" s="337"/>
      <c r="B180" s="338"/>
      <c r="C180" s="339"/>
      <c r="D180" s="340"/>
      <c r="E180" s="341"/>
      <c r="F180" s="339"/>
      <c r="G180" s="340"/>
      <c r="H180" s="341"/>
      <c r="I180" s="342"/>
      <c r="J180" s="340"/>
      <c r="K180" s="326"/>
      <c r="L180" s="326"/>
      <c r="M180" s="326"/>
      <c r="N180" s="326"/>
      <c r="O180" s="364"/>
      <c r="P180" s="364"/>
    </row>
    <row r="181" spans="1:16" x14ac:dyDescent="0.25">
      <c r="A181" s="337"/>
      <c r="B181" s="338"/>
      <c r="C181" s="339"/>
      <c r="D181" s="340"/>
      <c r="E181" s="341"/>
      <c r="F181" s="339"/>
      <c r="G181" s="340"/>
      <c r="H181" s="341"/>
      <c r="I181" s="342"/>
      <c r="J181" s="340"/>
      <c r="K181" s="326"/>
      <c r="L181" s="326"/>
      <c r="M181" s="326"/>
      <c r="N181" s="326"/>
      <c r="O181" s="364"/>
      <c r="P181" s="364"/>
    </row>
    <row r="182" spans="1:16" x14ac:dyDescent="0.25">
      <c r="A182" s="337"/>
      <c r="B182" s="338"/>
      <c r="C182" s="339"/>
      <c r="D182" s="340"/>
      <c r="E182" s="341"/>
      <c r="F182" s="339"/>
      <c r="G182" s="340"/>
      <c r="H182" s="341"/>
      <c r="I182" s="342"/>
      <c r="J182" s="340"/>
      <c r="K182" s="326"/>
      <c r="L182" s="326"/>
      <c r="M182" s="326"/>
      <c r="N182" s="326"/>
      <c r="O182" s="364"/>
      <c r="P182" s="364"/>
    </row>
    <row r="183" spans="1:16" x14ac:dyDescent="0.25">
      <c r="A183" s="337"/>
      <c r="B183" s="338"/>
      <c r="C183" s="339"/>
      <c r="D183" s="340"/>
      <c r="E183" s="341"/>
      <c r="F183" s="339"/>
      <c r="G183" s="340"/>
      <c r="H183" s="341"/>
      <c r="I183" s="342"/>
      <c r="J183" s="340"/>
      <c r="K183" s="326"/>
      <c r="L183" s="326"/>
      <c r="M183" s="326"/>
      <c r="N183" s="326"/>
      <c r="O183" s="364"/>
      <c r="P183" s="364"/>
    </row>
    <row r="184" spans="1:16" x14ac:dyDescent="0.25">
      <c r="A184" s="337"/>
      <c r="B184" s="338"/>
      <c r="C184" s="339"/>
      <c r="D184" s="340"/>
      <c r="E184" s="341"/>
      <c r="F184" s="339"/>
      <c r="G184" s="340"/>
      <c r="H184" s="341"/>
      <c r="I184" s="342"/>
      <c r="J184" s="340"/>
      <c r="K184" s="326"/>
      <c r="L184" s="326"/>
      <c r="M184" s="326"/>
      <c r="N184" s="326"/>
      <c r="O184" s="364"/>
      <c r="P184" s="364"/>
    </row>
    <row r="185" spans="1:16" x14ac:dyDescent="0.25">
      <c r="A185" s="337"/>
      <c r="B185" s="338"/>
      <c r="C185" s="339"/>
      <c r="D185" s="340"/>
      <c r="E185" s="341"/>
      <c r="F185" s="339"/>
      <c r="G185" s="340"/>
      <c r="H185" s="341"/>
      <c r="I185" s="342"/>
      <c r="J185" s="340"/>
      <c r="K185" s="326"/>
      <c r="L185" s="326"/>
      <c r="M185" s="326"/>
      <c r="N185" s="326"/>
      <c r="O185" s="364"/>
      <c r="P185" s="364"/>
    </row>
    <row r="186" spans="1:16" x14ac:dyDescent="0.25">
      <c r="A186" s="337"/>
      <c r="B186" s="338"/>
      <c r="C186" s="339"/>
      <c r="D186" s="340"/>
      <c r="E186" s="341"/>
      <c r="F186" s="339"/>
      <c r="G186" s="340"/>
      <c r="H186" s="341"/>
      <c r="I186" s="342"/>
      <c r="J186" s="340"/>
      <c r="K186" s="326"/>
      <c r="L186" s="326"/>
      <c r="M186" s="326"/>
      <c r="N186" s="326"/>
      <c r="O186" s="364"/>
      <c r="P186" s="364"/>
    </row>
    <row r="187" spans="1:16" x14ac:dyDescent="0.25">
      <c r="A187" s="337"/>
      <c r="B187" s="338"/>
      <c r="C187" s="339"/>
      <c r="D187" s="340"/>
      <c r="E187" s="341"/>
      <c r="F187" s="339"/>
      <c r="G187" s="340"/>
      <c r="H187" s="341"/>
      <c r="I187" s="342"/>
      <c r="J187" s="340"/>
      <c r="K187" s="326"/>
      <c r="L187" s="326"/>
      <c r="M187" s="326"/>
      <c r="N187" s="326"/>
      <c r="O187" s="364"/>
      <c r="P187" s="364"/>
    </row>
    <row r="188" spans="1:16" x14ac:dyDescent="0.25">
      <c r="A188" s="337"/>
      <c r="B188" s="338"/>
      <c r="C188" s="339"/>
      <c r="D188" s="340"/>
      <c r="E188" s="341"/>
      <c r="F188" s="339"/>
      <c r="G188" s="340"/>
      <c r="H188" s="341"/>
      <c r="I188" s="342"/>
      <c r="J188" s="340"/>
      <c r="K188" s="326"/>
      <c r="L188" s="326"/>
      <c r="M188" s="326"/>
      <c r="N188" s="326"/>
      <c r="O188" s="364"/>
      <c r="P188" s="364"/>
    </row>
    <row r="189" spans="1:16" x14ac:dyDescent="0.25">
      <c r="A189" s="337"/>
      <c r="B189" s="338"/>
      <c r="C189" s="339"/>
      <c r="D189" s="340"/>
      <c r="E189" s="341"/>
      <c r="F189" s="339"/>
      <c r="G189" s="340"/>
      <c r="H189" s="341"/>
      <c r="I189" s="342"/>
      <c r="J189" s="340"/>
      <c r="K189" s="326"/>
      <c r="L189" s="326"/>
      <c r="M189" s="326"/>
      <c r="N189" s="326"/>
      <c r="O189" s="364"/>
      <c r="P189" s="364"/>
    </row>
    <row r="190" spans="1:16" x14ac:dyDescent="0.25">
      <c r="A190" s="337"/>
      <c r="B190" s="338"/>
      <c r="C190" s="339"/>
      <c r="D190" s="340"/>
      <c r="E190" s="341"/>
      <c r="F190" s="339"/>
      <c r="G190" s="340"/>
      <c r="H190" s="341"/>
      <c r="I190" s="342"/>
      <c r="J190" s="340"/>
      <c r="K190" s="326"/>
      <c r="L190" s="326"/>
      <c r="M190" s="326"/>
      <c r="N190" s="326"/>
      <c r="O190" s="364"/>
      <c r="P190" s="364"/>
    </row>
    <row r="191" spans="1:16" x14ac:dyDescent="0.25">
      <c r="A191" s="337"/>
      <c r="B191" s="338"/>
      <c r="C191" s="339"/>
      <c r="D191" s="340"/>
      <c r="E191" s="341"/>
      <c r="F191" s="339"/>
      <c r="G191" s="340"/>
      <c r="H191" s="341"/>
      <c r="I191" s="342"/>
      <c r="J191" s="340"/>
      <c r="K191" s="326"/>
      <c r="L191" s="326"/>
      <c r="M191" s="326"/>
      <c r="N191" s="326"/>
      <c r="O191" s="364"/>
      <c r="P191" s="364"/>
    </row>
    <row r="192" spans="1:16" x14ac:dyDescent="0.25">
      <c r="A192" s="337"/>
      <c r="B192" s="338"/>
      <c r="C192" s="339"/>
      <c r="D192" s="340"/>
      <c r="E192" s="341"/>
      <c r="F192" s="339"/>
      <c r="G192" s="340"/>
      <c r="H192" s="341"/>
      <c r="I192" s="342"/>
      <c r="J192" s="340"/>
      <c r="K192" s="326"/>
      <c r="L192" s="326"/>
      <c r="M192" s="326"/>
      <c r="N192" s="326"/>
      <c r="O192" s="364"/>
      <c r="P192" s="364"/>
    </row>
    <row r="193" spans="1:16" x14ac:dyDescent="0.25">
      <c r="A193" s="337"/>
      <c r="B193" s="338"/>
      <c r="C193" s="339"/>
      <c r="D193" s="340"/>
      <c r="E193" s="341"/>
      <c r="F193" s="339"/>
      <c r="G193" s="340"/>
      <c r="H193" s="341"/>
      <c r="I193" s="342"/>
      <c r="J193" s="340"/>
      <c r="K193" s="326"/>
      <c r="L193" s="326"/>
      <c r="M193" s="326"/>
      <c r="N193" s="326"/>
      <c r="O193" s="364"/>
      <c r="P193" s="364"/>
    </row>
    <row r="194" spans="1:16" x14ac:dyDescent="0.25">
      <c r="A194" s="337"/>
      <c r="B194" s="338"/>
      <c r="C194" s="339"/>
      <c r="D194" s="340"/>
      <c r="E194" s="341"/>
      <c r="F194" s="339"/>
      <c r="G194" s="340"/>
      <c r="H194" s="341"/>
      <c r="I194" s="342"/>
      <c r="J194" s="340"/>
      <c r="K194" s="326"/>
      <c r="L194" s="326"/>
      <c r="M194" s="326"/>
      <c r="N194" s="326"/>
      <c r="O194" s="364"/>
      <c r="P194" s="364"/>
    </row>
    <row r="195" spans="1:16" x14ac:dyDescent="0.25">
      <c r="A195" s="337"/>
      <c r="B195" s="338"/>
      <c r="C195" s="339"/>
      <c r="D195" s="340"/>
      <c r="E195" s="341"/>
      <c r="F195" s="339"/>
      <c r="G195" s="340"/>
      <c r="H195" s="341"/>
      <c r="I195" s="342"/>
      <c r="J195" s="340"/>
      <c r="K195" s="326"/>
      <c r="L195" s="326"/>
      <c r="M195" s="326"/>
      <c r="N195" s="326"/>
      <c r="O195" s="364"/>
      <c r="P195" s="364"/>
    </row>
    <row r="196" spans="1:16" x14ac:dyDescent="0.25">
      <c r="A196" s="337"/>
      <c r="B196" s="338"/>
      <c r="C196" s="339"/>
      <c r="D196" s="340"/>
      <c r="E196" s="341"/>
      <c r="F196" s="339"/>
      <c r="G196" s="340"/>
      <c r="H196" s="341"/>
      <c r="I196" s="342"/>
      <c r="J196" s="340"/>
      <c r="K196" s="326"/>
      <c r="L196" s="326"/>
      <c r="M196" s="326"/>
      <c r="N196" s="326"/>
      <c r="O196" s="364"/>
      <c r="P196" s="364"/>
    </row>
    <row r="197" spans="1:16" x14ac:dyDescent="0.25">
      <c r="A197" s="337"/>
      <c r="B197" s="338"/>
      <c r="C197" s="339"/>
      <c r="D197" s="340"/>
      <c r="E197" s="341"/>
      <c r="F197" s="339"/>
      <c r="G197" s="340"/>
      <c r="H197" s="341"/>
      <c r="I197" s="342"/>
      <c r="J197" s="340"/>
      <c r="K197" s="326"/>
      <c r="L197" s="326"/>
      <c r="M197" s="326"/>
      <c r="N197" s="326"/>
      <c r="O197" s="364"/>
      <c r="P197" s="364"/>
    </row>
    <row r="198" spans="1:16" x14ac:dyDescent="0.25">
      <c r="A198" s="337"/>
      <c r="B198" s="338"/>
      <c r="C198" s="339"/>
      <c r="D198" s="340"/>
      <c r="E198" s="341"/>
      <c r="F198" s="339"/>
      <c r="G198" s="340"/>
      <c r="H198" s="341"/>
      <c r="I198" s="342"/>
      <c r="J198" s="340"/>
      <c r="K198" s="326"/>
      <c r="L198" s="326"/>
      <c r="M198" s="326"/>
      <c r="N198" s="326"/>
      <c r="O198" s="364"/>
      <c r="P198" s="364"/>
    </row>
    <row r="199" spans="1:16" x14ac:dyDescent="0.25">
      <c r="A199" s="337"/>
      <c r="B199" s="338"/>
      <c r="C199" s="339"/>
      <c r="D199" s="340"/>
      <c r="E199" s="341"/>
      <c r="F199" s="339"/>
      <c r="G199" s="340"/>
      <c r="H199" s="341"/>
      <c r="I199" s="342"/>
      <c r="J199" s="340"/>
      <c r="K199" s="326"/>
      <c r="L199" s="326"/>
      <c r="M199" s="326"/>
      <c r="N199" s="326"/>
      <c r="O199" s="364"/>
      <c r="P199" s="364"/>
    </row>
    <row r="200" spans="1:16" x14ac:dyDescent="0.25">
      <c r="A200" s="337"/>
      <c r="B200" s="338"/>
      <c r="C200" s="339"/>
      <c r="D200" s="340"/>
      <c r="E200" s="341"/>
      <c r="F200" s="339"/>
      <c r="G200" s="340"/>
      <c r="H200" s="341"/>
      <c r="I200" s="342"/>
      <c r="J200" s="340"/>
      <c r="K200" s="326"/>
      <c r="L200" s="326"/>
      <c r="M200" s="326"/>
      <c r="N200" s="326"/>
      <c r="O200" s="364"/>
      <c r="P200" s="364"/>
    </row>
    <row r="201" spans="1:16" x14ac:dyDescent="0.25">
      <c r="A201" s="337"/>
      <c r="B201" s="338"/>
      <c r="C201" s="339"/>
      <c r="D201" s="340"/>
      <c r="E201" s="341"/>
      <c r="F201" s="339"/>
      <c r="G201" s="340"/>
      <c r="H201" s="341"/>
      <c r="I201" s="342"/>
      <c r="J201" s="340"/>
      <c r="K201" s="326"/>
      <c r="L201" s="326"/>
      <c r="M201" s="326"/>
      <c r="N201" s="326"/>
      <c r="O201" s="364"/>
      <c r="P201" s="364"/>
    </row>
    <row r="202" spans="1:16" x14ac:dyDescent="0.25">
      <c r="A202" s="337"/>
      <c r="B202" s="338"/>
      <c r="C202" s="339"/>
      <c r="D202" s="340"/>
      <c r="E202" s="341"/>
      <c r="F202" s="339"/>
      <c r="G202" s="340"/>
      <c r="H202" s="341"/>
      <c r="I202" s="342"/>
      <c r="J202" s="340"/>
      <c r="K202" s="326"/>
      <c r="L202" s="326"/>
      <c r="M202" s="326"/>
      <c r="N202" s="326"/>
      <c r="O202" s="364"/>
      <c r="P202" s="364"/>
    </row>
    <row r="203" spans="1:16" x14ac:dyDescent="0.25">
      <c r="A203" s="337"/>
      <c r="B203" s="338"/>
      <c r="C203" s="339"/>
      <c r="D203" s="340"/>
      <c r="E203" s="341"/>
      <c r="F203" s="339"/>
      <c r="G203" s="340"/>
      <c r="H203" s="341"/>
      <c r="I203" s="342"/>
      <c r="J203" s="340"/>
      <c r="K203" s="326"/>
      <c r="L203" s="326"/>
      <c r="M203" s="326"/>
      <c r="N203" s="326"/>
      <c r="O203" s="364"/>
      <c r="P203" s="364"/>
    </row>
    <row r="204" spans="1:16" x14ac:dyDescent="0.25">
      <c r="A204" s="337"/>
      <c r="B204" s="338"/>
      <c r="C204" s="339"/>
      <c r="D204" s="340"/>
      <c r="E204" s="341"/>
      <c r="F204" s="339"/>
      <c r="G204" s="340"/>
      <c r="H204" s="341"/>
      <c r="I204" s="342"/>
      <c r="J204" s="340"/>
      <c r="K204" s="326"/>
      <c r="L204" s="326"/>
      <c r="M204" s="326"/>
      <c r="N204" s="326"/>
      <c r="O204" s="364"/>
      <c r="P204" s="364"/>
    </row>
    <row r="205" spans="1:16" x14ac:dyDescent="0.25">
      <c r="A205" s="337"/>
      <c r="B205" s="338"/>
      <c r="C205" s="339"/>
      <c r="D205" s="340"/>
      <c r="E205" s="341"/>
      <c r="F205" s="339"/>
      <c r="G205" s="340"/>
      <c r="H205" s="341"/>
      <c r="I205" s="342"/>
      <c r="J205" s="340"/>
      <c r="K205" s="326"/>
      <c r="L205" s="326"/>
      <c r="M205" s="326"/>
      <c r="N205" s="326"/>
      <c r="O205" s="364"/>
      <c r="P205" s="364"/>
    </row>
    <row r="206" spans="1:16" x14ac:dyDescent="0.25">
      <c r="A206" s="337"/>
      <c r="B206" s="338"/>
      <c r="C206" s="339"/>
      <c r="D206" s="340"/>
      <c r="E206" s="341"/>
      <c r="F206" s="339"/>
      <c r="G206" s="340"/>
      <c r="H206" s="341"/>
      <c r="I206" s="342"/>
      <c r="J206" s="340"/>
      <c r="K206" s="326"/>
      <c r="L206" s="326"/>
      <c r="M206" s="326"/>
      <c r="N206" s="326"/>
      <c r="O206" s="364"/>
      <c r="P206" s="364"/>
    </row>
    <row r="207" spans="1:16" x14ac:dyDescent="0.25">
      <c r="A207" s="337"/>
      <c r="B207" s="338"/>
      <c r="C207" s="339"/>
      <c r="D207" s="340"/>
      <c r="E207" s="341"/>
      <c r="F207" s="339"/>
      <c r="G207" s="340"/>
      <c r="H207" s="341"/>
      <c r="I207" s="342"/>
      <c r="J207" s="340"/>
      <c r="K207" s="326"/>
      <c r="L207" s="326"/>
      <c r="M207" s="326"/>
      <c r="N207" s="326"/>
      <c r="O207" s="364"/>
      <c r="P207" s="364"/>
    </row>
    <row r="208" spans="1:16" x14ac:dyDescent="0.25">
      <c r="A208" s="337"/>
      <c r="B208" s="338"/>
      <c r="C208" s="339"/>
      <c r="D208" s="340"/>
      <c r="E208" s="341"/>
      <c r="F208" s="339"/>
      <c r="G208" s="340"/>
      <c r="H208" s="341"/>
      <c r="I208" s="342"/>
      <c r="J208" s="340"/>
      <c r="K208" s="326"/>
      <c r="L208" s="326"/>
      <c r="M208" s="326"/>
      <c r="N208" s="326"/>
      <c r="O208" s="364"/>
      <c r="P208" s="364"/>
    </row>
    <row r="209" spans="1:16" x14ac:dyDescent="0.25">
      <c r="A209" s="337"/>
      <c r="B209" s="338"/>
      <c r="C209" s="339"/>
      <c r="D209" s="340"/>
      <c r="E209" s="341"/>
      <c r="F209" s="339"/>
      <c r="G209" s="340"/>
      <c r="H209" s="341"/>
      <c r="I209" s="342"/>
      <c r="J209" s="340"/>
      <c r="K209" s="326"/>
      <c r="L209" s="326"/>
      <c r="M209" s="326"/>
      <c r="N209" s="326"/>
      <c r="O209" s="364"/>
      <c r="P209" s="364"/>
    </row>
    <row r="210" spans="1:16" x14ac:dyDescent="0.25">
      <c r="A210" s="337"/>
      <c r="B210" s="338"/>
      <c r="C210" s="339"/>
      <c r="D210" s="340"/>
      <c r="E210" s="341"/>
      <c r="F210" s="339"/>
      <c r="G210" s="340"/>
      <c r="H210" s="341"/>
      <c r="I210" s="342"/>
      <c r="J210" s="340"/>
      <c r="K210" s="326"/>
      <c r="L210" s="326"/>
      <c r="M210" s="326"/>
      <c r="N210" s="326"/>
      <c r="O210" s="364"/>
      <c r="P210" s="364"/>
    </row>
    <row r="211" spans="1:16" x14ac:dyDescent="0.25">
      <c r="A211" s="337"/>
      <c r="B211" s="338"/>
      <c r="C211" s="339"/>
      <c r="D211" s="340"/>
      <c r="E211" s="341"/>
      <c r="F211" s="339"/>
      <c r="G211" s="340"/>
      <c r="H211" s="341"/>
      <c r="I211" s="342"/>
      <c r="J211" s="340"/>
      <c r="K211" s="326"/>
      <c r="L211" s="326"/>
      <c r="M211" s="326"/>
      <c r="N211" s="326"/>
      <c r="O211" s="364"/>
      <c r="P211" s="364"/>
    </row>
    <row r="212" spans="1:16" x14ac:dyDescent="0.25">
      <c r="A212" s="337"/>
      <c r="B212" s="338"/>
      <c r="C212" s="339"/>
      <c r="D212" s="340"/>
      <c r="E212" s="341"/>
      <c r="F212" s="339"/>
      <c r="G212" s="340"/>
      <c r="H212" s="341"/>
      <c r="I212" s="342"/>
      <c r="J212" s="340"/>
      <c r="K212" s="326"/>
      <c r="L212" s="326"/>
      <c r="M212" s="326"/>
      <c r="N212" s="326"/>
      <c r="O212" s="364"/>
      <c r="P212" s="364"/>
    </row>
    <row r="213" spans="1:16" x14ac:dyDescent="0.25">
      <c r="A213" s="337"/>
      <c r="B213" s="338"/>
      <c r="C213" s="339"/>
      <c r="D213" s="340"/>
      <c r="E213" s="341"/>
      <c r="F213" s="339"/>
      <c r="G213" s="340"/>
      <c r="H213" s="341"/>
      <c r="I213" s="342"/>
      <c r="J213" s="340"/>
      <c r="K213" s="326"/>
      <c r="L213" s="326"/>
      <c r="M213" s="326"/>
      <c r="N213" s="326"/>
      <c r="O213" s="364"/>
      <c r="P213" s="364"/>
    </row>
    <row r="214" spans="1:16" x14ac:dyDescent="0.25">
      <c r="A214" s="337"/>
      <c r="B214" s="338"/>
      <c r="C214" s="339"/>
      <c r="D214" s="340"/>
      <c r="E214" s="341"/>
      <c r="F214" s="339"/>
      <c r="G214" s="340"/>
      <c r="H214" s="341"/>
      <c r="I214" s="342"/>
      <c r="J214" s="340"/>
      <c r="K214" s="326"/>
      <c r="L214" s="326"/>
      <c r="M214" s="326"/>
      <c r="N214" s="326"/>
      <c r="O214" s="364"/>
      <c r="P214" s="364"/>
    </row>
    <row r="215" spans="1:16" x14ac:dyDescent="0.25">
      <c r="A215" s="337"/>
      <c r="B215" s="338"/>
      <c r="C215" s="339"/>
      <c r="D215" s="340"/>
      <c r="E215" s="341"/>
      <c r="F215" s="339"/>
      <c r="G215" s="340"/>
      <c r="H215" s="341"/>
      <c r="I215" s="342"/>
      <c r="J215" s="340"/>
      <c r="K215" s="326"/>
      <c r="L215" s="326"/>
      <c r="M215" s="326"/>
      <c r="N215" s="326"/>
      <c r="O215" s="364"/>
      <c r="P215" s="364"/>
    </row>
    <row r="216" spans="1:16" x14ac:dyDescent="0.25">
      <c r="A216" s="337"/>
      <c r="B216" s="338"/>
      <c r="C216" s="339"/>
      <c r="D216" s="340"/>
      <c r="E216" s="341"/>
      <c r="F216" s="339"/>
      <c r="G216" s="340"/>
      <c r="H216" s="341"/>
      <c r="I216" s="342"/>
      <c r="J216" s="340"/>
      <c r="K216" s="326"/>
      <c r="L216" s="326"/>
      <c r="M216" s="326"/>
      <c r="N216" s="326"/>
      <c r="O216" s="364"/>
      <c r="P216" s="364"/>
    </row>
    <row r="217" spans="1:16" x14ac:dyDescent="0.25">
      <c r="A217" s="337"/>
      <c r="B217" s="338"/>
      <c r="C217" s="339"/>
      <c r="D217" s="340"/>
      <c r="E217" s="341"/>
      <c r="F217" s="339"/>
      <c r="G217" s="340"/>
      <c r="H217" s="341"/>
      <c r="I217" s="342"/>
      <c r="J217" s="340"/>
      <c r="K217" s="326"/>
      <c r="L217" s="326"/>
      <c r="M217" s="326"/>
      <c r="N217" s="326"/>
      <c r="O217" s="364"/>
      <c r="P217" s="364"/>
    </row>
    <row r="218" spans="1:16" x14ac:dyDescent="0.25">
      <c r="A218" s="337"/>
      <c r="B218" s="338"/>
      <c r="C218" s="339"/>
      <c r="D218" s="340"/>
      <c r="E218" s="341"/>
      <c r="F218" s="339"/>
      <c r="G218" s="340"/>
      <c r="H218" s="341"/>
      <c r="I218" s="342"/>
      <c r="J218" s="340"/>
      <c r="K218" s="326"/>
      <c r="L218" s="326"/>
      <c r="M218" s="326"/>
      <c r="N218" s="326"/>
      <c r="O218" s="364"/>
      <c r="P218" s="364"/>
    </row>
    <row r="219" spans="1:16" x14ac:dyDescent="0.25">
      <c r="A219" s="337"/>
      <c r="B219" s="338"/>
      <c r="C219" s="339"/>
      <c r="D219" s="340"/>
      <c r="E219" s="341"/>
      <c r="F219" s="339"/>
      <c r="G219" s="340"/>
      <c r="H219" s="341"/>
      <c r="I219" s="342"/>
      <c r="J219" s="340"/>
      <c r="K219" s="326"/>
      <c r="L219" s="326"/>
      <c r="M219" s="326"/>
      <c r="N219" s="326"/>
      <c r="O219" s="364"/>
      <c r="P219" s="364"/>
    </row>
    <row r="220" spans="1:16" x14ac:dyDescent="0.25">
      <c r="A220" s="337"/>
      <c r="B220" s="338"/>
      <c r="C220" s="339"/>
      <c r="D220" s="340"/>
      <c r="E220" s="341"/>
      <c r="F220" s="339"/>
      <c r="G220" s="340"/>
      <c r="H220" s="341"/>
      <c r="I220" s="342"/>
      <c r="J220" s="340"/>
      <c r="K220" s="326"/>
      <c r="L220" s="326"/>
      <c r="M220" s="326"/>
      <c r="N220" s="326"/>
      <c r="O220" s="364"/>
      <c r="P220" s="364"/>
    </row>
    <row r="221" spans="1:16" x14ac:dyDescent="0.25">
      <c r="A221" s="337"/>
      <c r="B221" s="338"/>
      <c r="C221" s="339"/>
      <c r="D221" s="340"/>
      <c r="E221" s="341"/>
      <c r="F221" s="339"/>
      <c r="G221" s="340"/>
      <c r="H221" s="341"/>
      <c r="I221" s="342"/>
      <c r="J221" s="340"/>
      <c r="K221" s="326"/>
      <c r="L221" s="326"/>
      <c r="M221" s="326"/>
      <c r="N221" s="326"/>
      <c r="O221" s="364"/>
      <c r="P221" s="364"/>
    </row>
    <row r="222" spans="1:16" x14ac:dyDescent="0.25">
      <c r="A222" s="337"/>
      <c r="B222" s="338"/>
      <c r="C222" s="339"/>
      <c r="D222" s="340"/>
      <c r="E222" s="341"/>
      <c r="F222" s="339"/>
      <c r="G222" s="340"/>
      <c r="H222" s="341"/>
      <c r="I222" s="342"/>
      <c r="J222" s="340"/>
      <c r="K222" s="326"/>
      <c r="L222" s="326"/>
      <c r="M222" s="326"/>
      <c r="N222" s="326"/>
      <c r="O222" s="364"/>
      <c r="P222" s="364"/>
    </row>
    <row r="223" spans="1:16" x14ac:dyDescent="0.25">
      <c r="A223" s="337"/>
      <c r="B223" s="338"/>
      <c r="C223" s="339"/>
      <c r="D223" s="340"/>
      <c r="E223" s="341"/>
      <c r="F223" s="339"/>
      <c r="G223" s="340"/>
      <c r="H223" s="341"/>
      <c r="I223" s="342"/>
      <c r="J223" s="340"/>
      <c r="K223" s="326"/>
      <c r="L223" s="326"/>
      <c r="M223" s="326"/>
      <c r="N223" s="326"/>
      <c r="O223" s="364"/>
      <c r="P223" s="364"/>
    </row>
    <row r="224" spans="1:16" x14ac:dyDescent="0.25">
      <c r="A224" s="337"/>
      <c r="B224" s="338"/>
      <c r="C224" s="339"/>
      <c r="D224" s="340"/>
      <c r="E224" s="341"/>
      <c r="F224" s="339"/>
      <c r="G224" s="340"/>
      <c r="H224" s="341"/>
      <c r="I224" s="342"/>
      <c r="J224" s="340"/>
      <c r="K224" s="326"/>
      <c r="L224" s="326"/>
      <c r="M224" s="326"/>
      <c r="N224" s="326"/>
      <c r="O224" s="364"/>
      <c r="P224" s="364"/>
    </row>
    <row r="225" spans="1:16" x14ac:dyDescent="0.25">
      <c r="A225" s="337"/>
      <c r="B225" s="338"/>
      <c r="C225" s="339"/>
      <c r="D225" s="340"/>
      <c r="E225" s="341"/>
      <c r="F225" s="339"/>
      <c r="G225" s="340"/>
      <c r="H225" s="341"/>
      <c r="I225" s="342"/>
      <c r="J225" s="340"/>
      <c r="K225" s="326"/>
      <c r="L225" s="326"/>
      <c r="M225" s="326"/>
      <c r="N225" s="326"/>
      <c r="O225" s="364"/>
      <c r="P225" s="364"/>
    </row>
    <row r="226" spans="1:16" x14ac:dyDescent="0.25">
      <c r="A226" s="337"/>
      <c r="B226" s="338"/>
      <c r="C226" s="339"/>
      <c r="D226" s="340"/>
      <c r="E226" s="341"/>
      <c r="F226" s="339"/>
      <c r="G226" s="340"/>
      <c r="H226" s="341"/>
      <c r="I226" s="342"/>
      <c r="J226" s="340"/>
      <c r="K226" s="326"/>
      <c r="L226" s="326"/>
      <c r="M226" s="326"/>
      <c r="N226" s="326"/>
      <c r="O226" s="364"/>
      <c r="P226" s="364"/>
    </row>
    <row r="227" spans="1:16" x14ac:dyDescent="0.25">
      <c r="A227" s="337"/>
      <c r="B227" s="338"/>
      <c r="C227" s="339"/>
      <c r="D227" s="340"/>
      <c r="E227" s="341"/>
      <c r="F227" s="339"/>
      <c r="G227" s="340"/>
      <c r="H227" s="341"/>
      <c r="I227" s="342"/>
      <c r="J227" s="340"/>
      <c r="K227" s="326"/>
      <c r="L227" s="326"/>
      <c r="M227" s="326"/>
      <c r="N227" s="326"/>
      <c r="O227" s="364"/>
      <c r="P227" s="364"/>
    </row>
    <row r="228" spans="1:16" x14ac:dyDescent="0.25">
      <c r="A228" s="337"/>
      <c r="B228" s="338"/>
      <c r="C228" s="339"/>
      <c r="D228" s="340"/>
      <c r="E228" s="341"/>
      <c r="F228" s="339"/>
      <c r="G228" s="340"/>
      <c r="H228" s="341"/>
      <c r="I228" s="342"/>
      <c r="J228" s="340"/>
      <c r="K228" s="326"/>
      <c r="L228" s="326"/>
      <c r="M228" s="326"/>
      <c r="N228" s="326"/>
      <c r="O228" s="364"/>
      <c r="P228" s="364"/>
    </row>
    <row r="229" spans="1:16" x14ac:dyDescent="0.25">
      <c r="A229" s="337"/>
      <c r="B229" s="338"/>
      <c r="C229" s="339"/>
      <c r="D229" s="340"/>
      <c r="E229" s="341"/>
      <c r="F229" s="339"/>
      <c r="G229" s="340"/>
      <c r="H229" s="341"/>
      <c r="I229" s="342"/>
      <c r="J229" s="340"/>
      <c r="K229" s="326"/>
      <c r="L229" s="326"/>
      <c r="M229" s="326"/>
      <c r="N229" s="326"/>
      <c r="O229" s="364"/>
      <c r="P229" s="364"/>
    </row>
    <row r="230" spans="1:16" x14ac:dyDescent="0.25">
      <c r="A230" s="337"/>
      <c r="B230" s="338"/>
      <c r="C230" s="339"/>
      <c r="D230" s="340"/>
      <c r="E230" s="341"/>
      <c r="F230" s="339"/>
      <c r="G230" s="340"/>
      <c r="H230" s="341"/>
      <c r="I230" s="342"/>
      <c r="J230" s="340"/>
      <c r="K230" s="326"/>
      <c r="L230" s="326"/>
      <c r="M230" s="326"/>
      <c r="N230" s="326"/>
      <c r="O230" s="364"/>
      <c r="P230" s="364"/>
    </row>
    <row r="231" spans="1:16" x14ac:dyDescent="0.25">
      <c r="A231" s="337"/>
      <c r="B231" s="338"/>
      <c r="C231" s="339"/>
      <c r="D231" s="340"/>
      <c r="E231" s="341"/>
      <c r="F231" s="339"/>
      <c r="G231" s="340"/>
      <c r="H231" s="341"/>
      <c r="I231" s="342"/>
      <c r="J231" s="340"/>
      <c r="K231" s="326"/>
      <c r="L231" s="326"/>
      <c r="M231" s="326"/>
      <c r="N231" s="326"/>
      <c r="O231" s="364"/>
      <c r="P231" s="364"/>
    </row>
    <row r="232" spans="1:16" x14ac:dyDescent="0.25">
      <c r="A232" s="337"/>
      <c r="B232" s="338"/>
      <c r="C232" s="339"/>
      <c r="D232" s="340"/>
      <c r="E232" s="341"/>
      <c r="F232" s="339"/>
      <c r="G232" s="340"/>
      <c r="H232" s="341"/>
      <c r="I232" s="342"/>
      <c r="J232" s="340"/>
      <c r="K232" s="326"/>
      <c r="L232" s="326"/>
      <c r="M232" s="326"/>
      <c r="N232" s="326"/>
      <c r="O232" s="364"/>
      <c r="P232" s="364"/>
    </row>
    <row r="233" spans="1:16" x14ac:dyDescent="0.25">
      <c r="A233" s="337"/>
      <c r="B233" s="338"/>
      <c r="C233" s="339"/>
      <c r="D233" s="340"/>
      <c r="E233" s="341"/>
      <c r="F233" s="339"/>
      <c r="G233" s="340"/>
      <c r="H233" s="341"/>
      <c r="I233" s="342"/>
      <c r="J233" s="340"/>
      <c r="K233" s="326"/>
      <c r="L233" s="326"/>
      <c r="M233" s="326"/>
      <c r="N233" s="326"/>
      <c r="O233" s="364"/>
      <c r="P233" s="364"/>
    </row>
    <row r="234" spans="1:16" x14ac:dyDescent="0.25">
      <c r="A234" s="337"/>
      <c r="B234" s="338"/>
      <c r="C234" s="339"/>
      <c r="D234" s="340"/>
      <c r="E234" s="341"/>
      <c r="F234" s="339"/>
      <c r="G234" s="340"/>
      <c r="H234" s="341"/>
      <c r="I234" s="342"/>
      <c r="J234" s="340"/>
      <c r="K234" s="326"/>
      <c r="L234" s="326"/>
      <c r="M234" s="326"/>
      <c r="N234" s="326"/>
      <c r="O234" s="364"/>
      <c r="P234" s="364"/>
    </row>
    <row r="235" spans="1:16" x14ac:dyDescent="0.25">
      <c r="A235" s="337"/>
      <c r="B235" s="338"/>
      <c r="C235" s="339"/>
      <c r="D235" s="340"/>
      <c r="E235" s="341"/>
      <c r="F235" s="339"/>
      <c r="G235" s="340"/>
      <c r="H235" s="341"/>
      <c r="I235" s="342"/>
      <c r="J235" s="340"/>
      <c r="K235" s="326"/>
      <c r="L235" s="326"/>
      <c r="M235" s="326"/>
      <c r="N235" s="326"/>
      <c r="O235" s="364"/>
      <c r="P235" s="364"/>
    </row>
    <row r="236" spans="1:16" x14ac:dyDescent="0.25">
      <c r="A236" s="337"/>
      <c r="B236" s="338"/>
      <c r="C236" s="339"/>
      <c r="D236" s="340"/>
      <c r="E236" s="341"/>
      <c r="F236" s="339"/>
      <c r="G236" s="340"/>
      <c r="H236" s="341"/>
      <c r="I236" s="342"/>
      <c r="J236" s="340"/>
      <c r="K236" s="326"/>
      <c r="L236" s="326"/>
      <c r="M236" s="326"/>
      <c r="N236" s="326"/>
      <c r="O236" s="364"/>
      <c r="P236" s="364"/>
    </row>
    <row r="237" spans="1:16" x14ac:dyDescent="0.25">
      <c r="A237" s="337"/>
      <c r="B237" s="338"/>
      <c r="C237" s="339"/>
      <c r="D237" s="340"/>
      <c r="E237" s="341"/>
      <c r="F237" s="339"/>
      <c r="G237" s="340"/>
      <c r="H237" s="341"/>
      <c r="I237" s="342"/>
      <c r="J237" s="340"/>
      <c r="K237" s="326"/>
      <c r="L237" s="326"/>
      <c r="M237" s="326"/>
      <c r="N237" s="326"/>
      <c r="O237" s="364"/>
      <c r="P237" s="364"/>
    </row>
    <row r="238" spans="1:16" x14ac:dyDescent="0.25">
      <c r="A238" s="337"/>
      <c r="B238" s="338"/>
      <c r="C238" s="339"/>
      <c r="D238" s="340"/>
      <c r="E238" s="341"/>
      <c r="F238" s="339"/>
      <c r="G238" s="340"/>
      <c r="H238" s="341"/>
      <c r="I238" s="342"/>
      <c r="J238" s="340"/>
      <c r="K238" s="326"/>
      <c r="L238" s="326"/>
      <c r="M238" s="326"/>
      <c r="N238" s="326"/>
      <c r="O238" s="364"/>
      <c r="P238" s="364"/>
    </row>
    <row r="239" spans="1:16" x14ac:dyDescent="0.25">
      <c r="A239" s="337"/>
      <c r="B239" s="338"/>
      <c r="C239" s="339"/>
      <c r="D239" s="340"/>
      <c r="E239" s="341"/>
      <c r="F239" s="339"/>
      <c r="G239" s="340"/>
      <c r="H239" s="341"/>
      <c r="I239" s="342"/>
      <c r="J239" s="340"/>
      <c r="K239" s="326"/>
      <c r="L239" s="326"/>
      <c r="M239" s="326"/>
      <c r="N239" s="326"/>
      <c r="O239" s="364"/>
      <c r="P239" s="364"/>
    </row>
    <row r="240" spans="1:16" x14ac:dyDescent="0.25">
      <c r="A240" s="337"/>
      <c r="B240" s="338"/>
      <c r="C240" s="339"/>
      <c r="D240" s="340"/>
      <c r="E240" s="341"/>
      <c r="F240" s="339"/>
      <c r="G240" s="340"/>
      <c r="H240" s="341"/>
      <c r="I240" s="342"/>
      <c r="J240" s="340"/>
      <c r="K240" s="326"/>
      <c r="L240" s="326"/>
      <c r="M240" s="326"/>
      <c r="N240" s="326"/>
      <c r="O240" s="364"/>
      <c r="P240" s="364"/>
    </row>
    <row r="241" spans="1:16" x14ac:dyDescent="0.25">
      <c r="A241" s="337"/>
      <c r="B241" s="338"/>
      <c r="C241" s="339"/>
      <c r="D241" s="340"/>
      <c r="E241" s="341"/>
      <c r="F241" s="339"/>
      <c r="G241" s="340"/>
      <c r="H241" s="341"/>
      <c r="I241" s="342"/>
      <c r="J241" s="340"/>
      <c r="K241" s="326"/>
      <c r="L241" s="326"/>
      <c r="M241" s="326"/>
      <c r="N241" s="326"/>
      <c r="O241" s="364"/>
      <c r="P241" s="364"/>
    </row>
    <row r="242" spans="1:16" x14ac:dyDescent="0.25">
      <c r="A242" s="337"/>
      <c r="B242" s="338"/>
      <c r="C242" s="339"/>
      <c r="D242" s="340"/>
      <c r="E242" s="341"/>
      <c r="F242" s="339"/>
      <c r="G242" s="340"/>
      <c r="H242" s="341"/>
      <c r="I242" s="342"/>
      <c r="J242" s="340"/>
      <c r="K242" s="326"/>
      <c r="L242" s="326"/>
      <c r="M242" s="326"/>
      <c r="N242" s="326"/>
      <c r="O242" s="364"/>
      <c r="P242" s="364"/>
    </row>
    <row r="243" spans="1:16" x14ac:dyDescent="0.25">
      <c r="A243" s="337"/>
      <c r="B243" s="338"/>
      <c r="C243" s="339"/>
      <c r="D243" s="340"/>
      <c r="E243" s="341"/>
      <c r="F243" s="339"/>
      <c r="G243" s="340"/>
      <c r="H243" s="341"/>
      <c r="I243" s="342"/>
      <c r="J243" s="340"/>
      <c r="K243" s="326"/>
      <c r="L243" s="326"/>
      <c r="M243" s="326"/>
      <c r="N243" s="326"/>
      <c r="O243" s="364"/>
      <c r="P243" s="364"/>
    </row>
    <row r="244" spans="1:16" x14ac:dyDescent="0.25">
      <c r="A244" s="337"/>
      <c r="B244" s="338"/>
      <c r="C244" s="339"/>
      <c r="D244" s="340"/>
      <c r="E244" s="341"/>
      <c r="F244" s="339"/>
      <c r="G244" s="340"/>
      <c r="H244" s="341"/>
      <c r="I244" s="342"/>
      <c r="J244" s="340"/>
      <c r="K244" s="326"/>
      <c r="L244" s="326"/>
      <c r="M244" s="326"/>
      <c r="N244" s="326"/>
      <c r="O244" s="364"/>
      <c r="P244" s="364"/>
    </row>
    <row r="245" spans="1:16" x14ac:dyDescent="0.25">
      <c r="A245" s="337"/>
      <c r="B245" s="338"/>
      <c r="C245" s="339"/>
      <c r="D245" s="340"/>
      <c r="E245" s="341"/>
      <c r="F245" s="339"/>
      <c r="G245" s="340"/>
      <c r="H245" s="341"/>
      <c r="I245" s="342"/>
      <c r="J245" s="340"/>
      <c r="K245" s="326"/>
      <c r="L245" s="326"/>
      <c r="M245" s="326"/>
      <c r="N245" s="326"/>
      <c r="O245" s="364"/>
      <c r="P245" s="364"/>
    </row>
    <row r="246" spans="1:16" x14ac:dyDescent="0.25">
      <c r="A246" s="337"/>
      <c r="B246" s="338"/>
      <c r="C246" s="339"/>
      <c r="D246" s="340"/>
      <c r="E246" s="341"/>
      <c r="F246" s="339"/>
      <c r="G246" s="340"/>
      <c r="H246" s="341"/>
      <c r="I246" s="342"/>
      <c r="J246" s="340"/>
      <c r="K246" s="326"/>
      <c r="L246" s="326"/>
      <c r="M246" s="326"/>
      <c r="N246" s="326"/>
      <c r="O246" s="364"/>
      <c r="P246" s="364"/>
    </row>
    <row r="247" spans="1:16" x14ac:dyDescent="0.25">
      <c r="A247" s="337"/>
      <c r="B247" s="338"/>
      <c r="C247" s="339"/>
      <c r="D247" s="340"/>
      <c r="E247" s="341"/>
      <c r="F247" s="339"/>
      <c r="G247" s="340"/>
      <c r="H247" s="341"/>
      <c r="I247" s="342"/>
      <c r="J247" s="340"/>
      <c r="K247" s="326"/>
      <c r="L247" s="326"/>
      <c r="M247" s="326"/>
      <c r="N247" s="326"/>
      <c r="O247" s="364"/>
      <c r="P247" s="364"/>
    </row>
    <row r="248" spans="1:16" x14ac:dyDescent="0.25">
      <c r="A248" s="337"/>
      <c r="B248" s="338"/>
      <c r="C248" s="339"/>
      <c r="D248" s="340"/>
      <c r="E248" s="341"/>
      <c r="F248" s="339"/>
      <c r="G248" s="340"/>
      <c r="H248" s="341"/>
      <c r="I248" s="342"/>
      <c r="J248" s="340"/>
      <c r="K248" s="326"/>
      <c r="L248" s="326"/>
      <c r="M248" s="326"/>
      <c r="N248" s="326"/>
      <c r="O248" s="364"/>
      <c r="P248" s="364"/>
    </row>
    <row r="249" spans="1:16" x14ac:dyDescent="0.25">
      <c r="A249" s="337"/>
      <c r="B249" s="338"/>
      <c r="C249" s="339"/>
      <c r="D249" s="340"/>
      <c r="E249" s="341"/>
      <c r="F249" s="339"/>
      <c r="G249" s="340"/>
      <c r="H249" s="341"/>
      <c r="I249" s="342"/>
      <c r="J249" s="340"/>
      <c r="K249" s="326"/>
      <c r="L249" s="326"/>
      <c r="M249" s="326"/>
      <c r="N249" s="326"/>
      <c r="O249" s="364"/>
      <c r="P249" s="364"/>
    </row>
    <row r="250" spans="1:16" x14ac:dyDescent="0.25">
      <c r="A250" s="337"/>
      <c r="B250" s="338"/>
      <c r="C250" s="339"/>
      <c r="D250" s="340"/>
      <c r="E250" s="341"/>
      <c r="F250" s="339"/>
      <c r="G250" s="340"/>
      <c r="H250" s="341"/>
      <c r="I250" s="342"/>
      <c r="J250" s="340"/>
      <c r="K250" s="326"/>
      <c r="L250" s="326"/>
      <c r="M250" s="326"/>
      <c r="N250" s="326"/>
      <c r="O250" s="364"/>
      <c r="P250" s="364"/>
    </row>
    <row r="251" spans="1:16" x14ac:dyDescent="0.25">
      <c r="A251" s="337"/>
      <c r="B251" s="338"/>
      <c r="C251" s="339"/>
      <c r="D251" s="340"/>
      <c r="E251" s="341"/>
      <c r="F251" s="339"/>
      <c r="G251" s="340"/>
      <c r="H251" s="341"/>
      <c r="I251" s="342"/>
      <c r="J251" s="340"/>
      <c r="K251" s="326"/>
      <c r="L251" s="326"/>
      <c r="M251" s="326"/>
      <c r="N251" s="326"/>
      <c r="O251" s="364"/>
      <c r="P251" s="364"/>
    </row>
    <row r="252" spans="1:16" x14ac:dyDescent="0.25">
      <c r="A252" s="337"/>
      <c r="B252" s="338"/>
      <c r="C252" s="339"/>
      <c r="D252" s="340"/>
      <c r="E252" s="341"/>
      <c r="F252" s="339"/>
      <c r="G252" s="340"/>
      <c r="H252" s="341"/>
      <c r="I252" s="342"/>
      <c r="J252" s="340"/>
      <c r="K252" s="326"/>
      <c r="L252" s="326"/>
      <c r="M252" s="326"/>
      <c r="N252" s="326"/>
      <c r="O252" s="364"/>
      <c r="P252" s="364"/>
    </row>
    <row r="253" spans="1:16" x14ac:dyDescent="0.25">
      <c r="A253" s="337"/>
      <c r="B253" s="338"/>
      <c r="C253" s="339"/>
      <c r="D253" s="340"/>
      <c r="E253" s="341"/>
      <c r="F253" s="339"/>
      <c r="G253" s="340"/>
      <c r="H253" s="341"/>
      <c r="I253" s="342"/>
      <c r="J253" s="340"/>
      <c r="K253" s="326"/>
      <c r="L253" s="326"/>
      <c r="M253" s="326"/>
      <c r="N253" s="326"/>
      <c r="O253" s="364"/>
      <c r="P253" s="364"/>
    </row>
    <row r="254" spans="1:16" x14ac:dyDescent="0.25">
      <c r="A254" s="337"/>
      <c r="B254" s="338"/>
      <c r="C254" s="339"/>
      <c r="D254" s="340"/>
      <c r="E254" s="341"/>
      <c r="F254" s="339"/>
      <c r="G254" s="340"/>
      <c r="H254" s="341"/>
      <c r="I254" s="342"/>
      <c r="J254" s="340"/>
      <c r="K254" s="326"/>
      <c r="L254" s="326"/>
      <c r="M254" s="326"/>
      <c r="N254" s="326"/>
      <c r="O254" s="364"/>
      <c r="P254" s="364"/>
    </row>
    <row r="255" spans="1:16" x14ac:dyDescent="0.25">
      <c r="A255" s="337"/>
      <c r="B255" s="338"/>
      <c r="C255" s="339"/>
      <c r="D255" s="340"/>
      <c r="E255" s="341"/>
      <c r="F255" s="339"/>
      <c r="G255" s="340"/>
      <c r="H255" s="341"/>
      <c r="I255" s="342"/>
      <c r="J255" s="340"/>
      <c r="K255" s="326"/>
      <c r="L255" s="326"/>
      <c r="M255" s="326"/>
      <c r="N255" s="326"/>
      <c r="O255" s="364"/>
      <c r="P255" s="364"/>
    </row>
    <row r="256" spans="1:16" x14ac:dyDescent="0.25">
      <c r="A256" s="337"/>
      <c r="B256" s="338"/>
      <c r="C256" s="339"/>
      <c r="D256" s="340"/>
      <c r="E256" s="341"/>
      <c r="F256" s="339"/>
      <c r="G256" s="340"/>
      <c r="H256" s="341"/>
      <c r="I256" s="342"/>
      <c r="J256" s="340"/>
      <c r="K256" s="326"/>
      <c r="L256" s="326"/>
      <c r="M256" s="326"/>
      <c r="N256" s="326"/>
      <c r="O256" s="364"/>
      <c r="P256" s="364"/>
    </row>
    <row r="257" spans="1:16" x14ac:dyDescent="0.25">
      <c r="A257" s="337"/>
      <c r="B257" s="338"/>
      <c r="C257" s="339"/>
      <c r="D257" s="340"/>
      <c r="E257" s="341"/>
      <c r="F257" s="339"/>
      <c r="G257" s="340"/>
      <c r="H257" s="341"/>
      <c r="I257" s="342"/>
      <c r="J257" s="340"/>
      <c r="K257" s="326"/>
      <c r="L257" s="326"/>
      <c r="M257" s="326"/>
      <c r="N257" s="326"/>
      <c r="O257" s="364"/>
      <c r="P257" s="364"/>
    </row>
    <row r="258" spans="1:16" x14ac:dyDescent="0.25">
      <c r="A258" s="337"/>
      <c r="B258" s="338"/>
      <c r="C258" s="339"/>
      <c r="D258" s="340"/>
      <c r="E258" s="341"/>
      <c r="F258" s="339"/>
      <c r="G258" s="340"/>
      <c r="H258" s="341"/>
      <c r="I258" s="342"/>
      <c r="J258" s="340"/>
      <c r="K258" s="326"/>
      <c r="L258" s="326"/>
      <c r="M258" s="326"/>
      <c r="N258" s="326"/>
      <c r="O258" s="364"/>
      <c r="P258" s="364"/>
    </row>
    <row r="259" spans="1:16" x14ac:dyDescent="0.25">
      <c r="A259" s="337"/>
      <c r="B259" s="338"/>
      <c r="C259" s="339"/>
      <c r="D259" s="340"/>
      <c r="E259" s="341"/>
      <c r="F259" s="339"/>
      <c r="G259" s="340"/>
      <c r="H259" s="341"/>
      <c r="I259" s="342"/>
      <c r="J259" s="340"/>
      <c r="K259" s="326"/>
      <c r="L259" s="326"/>
      <c r="M259" s="326"/>
      <c r="N259" s="326"/>
      <c r="O259" s="364"/>
      <c r="P259" s="364"/>
    </row>
    <row r="260" spans="1:16" x14ac:dyDescent="0.25">
      <c r="A260" s="337"/>
      <c r="B260" s="338"/>
      <c r="C260" s="339"/>
      <c r="D260" s="340"/>
      <c r="E260" s="341"/>
      <c r="F260" s="339"/>
      <c r="G260" s="340"/>
      <c r="H260" s="341"/>
      <c r="I260" s="342"/>
      <c r="J260" s="340"/>
      <c r="K260" s="326"/>
      <c r="L260" s="326"/>
      <c r="M260" s="326"/>
      <c r="N260" s="326"/>
      <c r="O260" s="364"/>
      <c r="P260" s="364"/>
    </row>
    <row r="261" spans="1:16" x14ac:dyDescent="0.25">
      <c r="A261" s="337"/>
      <c r="B261" s="338"/>
      <c r="C261" s="339"/>
      <c r="D261" s="340"/>
      <c r="E261" s="341"/>
      <c r="F261" s="339"/>
      <c r="G261" s="340"/>
      <c r="H261" s="341"/>
      <c r="I261" s="342"/>
      <c r="J261" s="340"/>
      <c r="K261" s="326"/>
      <c r="L261" s="326"/>
      <c r="M261" s="326"/>
      <c r="N261" s="326"/>
      <c r="O261" s="364"/>
      <c r="P261" s="364"/>
    </row>
    <row r="262" spans="1:16" x14ac:dyDescent="0.25">
      <c r="A262" s="337"/>
      <c r="B262" s="338"/>
      <c r="C262" s="339"/>
      <c r="D262" s="340"/>
      <c r="E262" s="341"/>
      <c r="F262" s="339"/>
      <c r="G262" s="340"/>
      <c r="H262" s="341"/>
      <c r="I262" s="342"/>
      <c r="J262" s="340"/>
      <c r="K262" s="326"/>
      <c r="L262" s="326"/>
      <c r="M262" s="326"/>
      <c r="N262" s="326"/>
      <c r="O262" s="364"/>
      <c r="P262" s="364"/>
    </row>
    <row r="263" spans="1:16" x14ac:dyDescent="0.25">
      <c r="A263" s="337"/>
      <c r="B263" s="338"/>
      <c r="C263" s="339"/>
      <c r="D263" s="340"/>
      <c r="E263" s="341"/>
      <c r="F263" s="339"/>
      <c r="G263" s="340"/>
      <c r="H263" s="341"/>
      <c r="I263" s="342"/>
      <c r="J263" s="340"/>
      <c r="K263" s="326"/>
      <c r="L263" s="326"/>
      <c r="M263" s="326"/>
      <c r="N263" s="326"/>
      <c r="O263" s="364"/>
      <c r="P263" s="364"/>
    </row>
    <row r="264" spans="1:16" x14ac:dyDescent="0.25">
      <c r="A264" s="337"/>
      <c r="B264" s="338"/>
      <c r="C264" s="339"/>
      <c r="D264" s="340"/>
      <c r="E264" s="341"/>
      <c r="F264" s="339"/>
      <c r="G264" s="340"/>
      <c r="H264" s="341"/>
      <c r="I264" s="342"/>
      <c r="J264" s="340"/>
      <c r="K264" s="326"/>
      <c r="L264" s="326"/>
      <c r="M264" s="326"/>
      <c r="N264" s="326"/>
      <c r="O264" s="364"/>
      <c r="P264" s="364"/>
    </row>
    <row r="265" spans="1:16" x14ac:dyDescent="0.25">
      <c r="A265" s="337"/>
      <c r="B265" s="338"/>
      <c r="C265" s="339"/>
      <c r="D265" s="340"/>
      <c r="E265" s="341"/>
      <c r="F265" s="339"/>
      <c r="G265" s="340"/>
      <c r="H265" s="341"/>
      <c r="I265" s="342"/>
      <c r="J265" s="340"/>
      <c r="K265" s="326"/>
      <c r="L265" s="326"/>
      <c r="M265" s="326"/>
      <c r="N265" s="326"/>
      <c r="O265" s="364"/>
      <c r="P265" s="364"/>
    </row>
    <row r="266" spans="1:16" x14ac:dyDescent="0.25">
      <c r="A266" s="337"/>
      <c r="B266" s="338"/>
      <c r="C266" s="339"/>
      <c r="D266" s="340"/>
      <c r="E266" s="341"/>
      <c r="F266" s="339"/>
      <c r="G266" s="340"/>
      <c r="H266" s="341"/>
      <c r="I266" s="342"/>
      <c r="J266" s="340"/>
      <c r="K266" s="326"/>
      <c r="L266" s="326"/>
      <c r="M266" s="326"/>
      <c r="N266" s="326"/>
      <c r="O266" s="364"/>
      <c r="P266" s="364"/>
    </row>
    <row r="267" spans="1:16" x14ac:dyDescent="0.25">
      <c r="A267" s="337"/>
      <c r="B267" s="338"/>
      <c r="C267" s="339"/>
      <c r="D267" s="340"/>
      <c r="E267" s="341"/>
      <c r="F267" s="339"/>
      <c r="G267" s="340"/>
      <c r="H267" s="341"/>
      <c r="I267" s="342"/>
      <c r="J267" s="340"/>
      <c r="K267" s="326"/>
      <c r="L267" s="326"/>
      <c r="M267" s="326"/>
      <c r="N267" s="326"/>
      <c r="O267" s="364"/>
      <c r="P267" s="364"/>
    </row>
    <row r="268" spans="1:16" x14ac:dyDescent="0.25">
      <c r="A268" s="337"/>
      <c r="B268" s="338"/>
      <c r="C268" s="339"/>
      <c r="D268" s="340"/>
      <c r="E268" s="341"/>
      <c r="F268" s="339"/>
      <c r="G268" s="340"/>
      <c r="H268" s="341"/>
      <c r="I268" s="342"/>
      <c r="J268" s="340"/>
      <c r="K268" s="326"/>
      <c r="L268" s="326"/>
      <c r="M268" s="326"/>
      <c r="N268" s="326"/>
      <c r="O268" s="364"/>
      <c r="P268" s="364"/>
    </row>
    <row r="269" spans="1:16" x14ac:dyDescent="0.25">
      <c r="A269" s="337"/>
      <c r="B269" s="338"/>
      <c r="C269" s="339"/>
      <c r="D269" s="340"/>
      <c r="E269" s="341"/>
      <c r="F269" s="339"/>
      <c r="G269" s="340"/>
      <c r="H269" s="341"/>
      <c r="I269" s="342"/>
      <c r="J269" s="340"/>
      <c r="K269" s="326"/>
      <c r="L269" s="326"/>
      <c r="M269" s="326"/>
      <c r="N269" s="326"/>
      <c r="O269" s="364"/>
      <c r="P269" s="364"/>
    </row>
    <row r="270" spans="1:16" x14ac:dyDescent="0.25">
      <c r="A270" s="337"/>
      <c r="B270" s="338"/>
      <c r="C270" s="339"/>
      <c r="D270" s="340"/>
      <c r="E270" s="341"/>
      <c r="F270" s="339"/>
      <c r="G270" s="340"/>
      <c r="H270" s="341"/>
      <c r="I270" s="342"/>
      <c r="J270" s="340"/>
      <c r="K270" s="326"/>
      <c r="L270" s="326"/>
      <c r="M270" s="326"/>
      <c r="N270" s="326"/>
      <c r="O270" s="364"/>
      <c r="P270" s="364"/>
    </row>
    <row r="271" spans="1:16" x14ac:dyDescent="0.25">
      <c r="A271" s="337"/>
      <c r="B271" s="338"/>
      <c r="C271" s="339"/>
      <c r="D271" s="340"/>
      <c r="E271" s="341"/>
      <c r="F271" s="339"/>
      <c r="G271" s="340"/>
      <c r="H271" s="341"/>
      <c r="I271" s="342"/>
      <c r="J271" s="340"/>
      <c r="K271" s="326"/>
      <c r="L271" s="326"/>
      <c r="M271" s="326"/>
      <c r="N271" s="326"/>
      <c r="O271" s="364"/>
      <c r="P271" s="364"/>
    </row>
    <row r="272" spans="1:16" x14ac:dyDescent="0.25">
      <c r="A272" s="337"/>
      <c r="B272" s="338"/>
      <c r="C272" s="339"/>
      <c r="D272" s="340"/>
      <c r="E272" s="341"/>
      <c r="F272" s="339"/>
      <c r="G272" s="340"/>
      <c r="H272" s="341"/>
      <c r="I272" s="342"/>
      <c r="J272" s="340"/>
      <c r="K272" s="326"/>
      <c r="L272" s="326"/>
      <c r="M272" s="326"/>
      <c r="N272" s="326"/>
      <c r="O272" s="364"/>
      <c r="P272" s="364"/>
    </row>
    <row r="273" spans="1:16" x14ac:dyDescent="0.25">
      <c r="A273" s="337"/>
      <c r="B273" s="338"/>
      <c r="C273" s="339"/>
      <c r="D273" s="340"/>
      <c r="E273" s="341"/>
      <c r="F273" s="339"/>
      <c r="G273" s="340"/>
      <c r="H273" s="341"/>
      <c r="I273" s="342"/>
      <c r="J273" s="340"/>
      <c r="K273" s="326"/>
      <c r="L273" s="326"/>
      <c r="M273" s="326"/>
      <c r="N273" s="326"/>
      <c r="O273" s="364"/>
      <c r="P273" s="364"/>
    </row>
    <row r="274" spans="1:16" x14ac:dyDescent="0.25">
      <c r="A274" s="337"/>
      <c r="B274" s="338"/>
      <c r="C274" s="339"/>
      <c r="D274" s="340"/>
      <c r="E274" s="341"/>
      <c r="F274" s="339"/>
      <c r="G274" s="340"/>
      <c r="H274" s="341"/>
      <c r="I274" s="342"/>
      <c r="J274" s="340"/>
      <c r="K274" s="326"/>
      <c r="L274" s="326"/>
      <c r="M274" s="326"/>
      <c r="N274" s="326"/>
      <c r="O274" s="364"/>
      <c r="P274" s="364"/>
    </row>
    <row r="275" spans="1:16" x14ac:dyDescent="0.25">
      <c r="A275" s="337"/>
      <c r="B275" s="338"/>
      <c r="C275" s="339"/>
      <c r="D275" s="340"/>
      <c r="E275" s="341"/>
      <c r="F275" s="339"/>
      <c r="G275" s="340"/>
      <c r="H275" s="341"/>
      <c r="I275" s="342"/>
      <c r="J275" s="340"/>
      <c r="K275" s="326"/>
      <c r="L275" s="326"/>
      <c r="M275" s="326"/>
      <c r="N275" s="326"/>
      <c r="O275" s="364"/>
      <c r="P275" s="364"/>
    </row>
    <row r="276" spans="1:16" x14ac:dyDescent="0.25">
      <c r="A276" s="337"/>
      <c r="B276" s="338"/>
      <c r="C276" s="339"/>
      <c r="D276" s="340"/>
      <c r="E276" s="341"/>
      <c r="F276" s="339"/>
      <c r="G276" s="340"/>
      <c r="H276" s="341"/>
      <c r="I276" s="342"/>
      <c r="J276" s="340"/>
      <c r="K276" s="326"/>
      <c r="L276" s="326"/>
      <c r="M276" s="326"/>
      <c r="N276" s="326"/>
      <c r="O276" s="364"/>
      <c r="P276" s="364"/>
    </row>
    <row r="277" spans="1:16" x14ac:dyDescent="0.25">
      <c r="A277" s="337"/>
      <c r="B277" s="338"/>
      <c r="C277" s="339"/>
      <c r="D277" s="340"/>
      <c r="E277" s="341"/>
      <c r="F277" s="339"/>
      <c r="G277" s="340"/>
      <c r="H277" s="341"/>
      <c r="I277" s="342"/>
      <c r="J277" s="340"/>
      <c r="K277" s="326"/>
      <c r="L277" s="326"/>
      <c r="M277" s="326"/>
      <c r="N277" s="326"/>
      <c r="O277" s="364"/>
      <c r="P277" s="364"/>
    </row>
    <row r="278" spans="1:16" x14ac:dyDescent="0.25">
      <c r="A278" s="337"/>
      <c r="B278" s="338"/>
      <c r="C278" s="339"/>
      <c r="D278" s="340"/>
      <c r="E278" s="341"/>
      <c r="F278" s="339"/>
      <c r="G278" s="340"/>
      <c r="H278" s="341"/>
      <c r="I278" s="342"/>
      <c r="J278" s="340"/>
      <c r="K278" s="326"/>
      <c r="L278" s="326"/>
      <c r="M278" s="326"/>
      <c r="N278" s="326"/>
      <c r="O278" s="364"/>
      <c r="P278" s="364"/>
    </row>
    <row r="279" spans="1:16" x14ac:dyDescent="0.25">
      <c r="A279" s="337"/>
      <c r="B279" s="338"/>
      <c r="C279" s="339"/>
      <c r="D279" s="340"/>
      <c r="E279" s="341"/>
      <c r="F279" s="339"/>
      <c r="G279" s="340"/>
      <c r="H279" s="341"/>
      <c r="I279" s="342"/>
      <c r="J279" s="340"/>
      <c r="K279" s="326"/>
      <c r="L279" s="326"/>
      <c r="M279" s="326"/>
      <c r="N279" s="326"/>
      <c r="O279" s="364"/>
      <c r="P279" s="364"/>
    </row>
    <row r="280" spans="1:16" x14ac:dyDescent="0.25">
      <c r="A280" s="337"/>
      <c r="B280" s="338"/>
      <c r="C280" s="339"/>
      <c r="D280" s="340"/>
      <c r="E280" s="341"/>
      <c r="F280" s="339"/>
      <c r="G280" s="340"/>
      <c r="H280" s="341"/>
      <c r="I280" s="342"/>
      <c r="J280" s="340"/>
      <c r="K280" s="326"/>
      <c r="L280" s="326"/>
      <c r="M280" s="326"/>
      <c r="N280" s="326"/>
      <c r="O280" s="364"/>
      <c r="P280" s="364"/>
    </row>
    <row r="281" spans="1:16" x14ac:dyDescent="0.25">
      <c r="A281" s="337"/>
      <c r="B281" s="338"/>
      <c r="C281" s="339"/>
      <c r="D281" s="340"/>
      <c r="E281" s="341"/>
      <c r="F281" s="339"/>
      <c r="G281" s="340"/>
      <c r="H281" s="341"/>
      <c r="I281" s="342"/>
      <c r="J281" s="340"/>
      <c r="K281" s="326"/>
      <c r="L281" s="326"/>
      <c r="M281" s="326"/>
      <c r="N281" s="326"/>
      <c r="O281" s="364"/>
      <c r="P281" s="364"/>
    </row>
    <row r="282" spans="1:16" x14ac:dyDescent="0.25">
      <c r="A282" s="337"/>
      <c r="B282" s="338"/>
      <c r="C282" s="339"/>
      <c r="D282" s="340"/>
      <c r="E282" s="341"/>
      <c r="F282" s="339"/>
      <c r="G282" s="340"/>
      <c r="H282" s="341"/>
      <c r="I282" s="342"/>
      <c r="J282" s="340"/>
      <c r="K282" s="326"/>
      <c r="L282" s="326"/>
      <c r="M282" s="326"/>
      <c r="N282" s="326"/>
      <c r="O282" s="364"/>
      <c r="P282" s="364"/>
    </row>
    <row r="283" spans="1:16" x14ac:dyDescent="0.25">
      <c r="A283" s="337"/>
      <c r="B283" s="338"/>
      <c r="C283" s="339"/>
      <c r="D283" s="340"/>
      <c r="E283" s="341"/>
      <c r="F283" s="339"/>
      <c r="G283" s="340"/>
      <c r="H283" s="341"/>
      <c r="I283" s="342"/>
      <c r="J283" s="340"/>
      <c r="K283" s="326"/>
      <c r="L283" s="326"/>
      <c r="M283" s="326"/>
      <c r="N283" s="326"/>
      <c r="O283" s="364"/>
      <c r="P283" s="364"/>
    </row>
    <row r="284" spans="1:16" x14ac:dyDescent="0.25">
      <c r="A284" s="337"/>
      <c r="B284" s="338"/>
      <c r="C284" s="339"/>
      <c r="D284" s="340"/>
      <c r="E284" s="341"/>
      <c r="F284" s="339"/>
      <c r="G284" s="340"/>
      <c r="H284" s="341"/>
      <c r="I284" s="342"/>
      <c r="J284" s="340"/>
      <c r="K284" s="326"/>
      <c r="L284" s="326"/>
      <c r="M284" s="326"/>
      <c r="N284" s="326"/>
      <c r="O284" s="364"/>
      <c r="P284" s="364"/>
    </row>
    <row r="285" spans="1:16" x14ac:dyDescent="0.25">
      <c r="A285" s="337"/>
      <c r="B285" s="338"/>
      <c r="C285" s="339"/>
      <c r="D285" s="340"/>
      <c r="E285" s="341"/>
      <c r="F285" s="339"/>
      <c r="G285" s="340"/>
      <c r="H285" s="341"/>
      <c r="I285" s="342"/>
      <c r="J285" s="340"/>
      <c r="K285" s="326"/>
      <c r="L285" s="326"/>
      <c r="M285" s="326"/>
      <c r="N285" s="326"/>
      <c r="O285" s="364"/>
      <c r="P285" s="364"/>
    </row>
    <row r="286" spans="1:16" x14ac:dyDescent="0.25">
      <c r="A286" s="337"/>
      <c r="B286" s="338"/>
      <c r="C286" s="339"/>
      <c r="D286" s="340"/>
      <c r="E286" s="341"/>
      <c r="F286" s="339"/>
      <c r="G286" s="340"/>
      <c r="H286" s="341"/>
      <c r="I286" s="342"/>
      <c r="J286" s="340"/>
      <c r="K286" s="326"/>
      <c r="L286" s="326"/>
      <c r="M286" s="326"/>
      <c r="N286" s="326"/>
      <c r="O286" s="364"/>
      <c r="P286" s="364"/>
    </row>
    <row r="287" spans="1:16" x14ac:dyDescent="0.25">
      <c r="A287" s="337"/>
      <c r="B287" s="338"/>
      <c r="C287" s="339"/>
      <c r="D287" s="340"/>
      <c r="E287" s="341"/>
      <c r="F287" s="339"/>
      <c r="G287" s="340"/>
      <c r="H287" s="341"/>
      <c r="I287" s="342"/>
      <c r="J287" s="340"/>
      <c r="K287" s="326"/>
      <c r="L287" s="326"/>
      <c r="M287" s="326"/>
      <c r="N287" s="326"/>
      <c r="O287" s="364"/>
      <c r="P287" s="364"/>
    </row>
    <row r="288" spans="1:16" x14ac:dyDescent="0.25">
      <c r="A288" s="337"/>
      <c r="B288" s="338"/>
      <c r="C288" s="339"/>
      <c r="D288" s="340"/>
      <c r="E288" s="341"/>
      <c r="F288" s="339"/>
      <c r="G288" s="340"/>
      <c r="H288" s="341"/>
      <c r="I288" s="342"/>
      <c r="J288" s="340"/>
      <c r="K288" s="326"/>
      <c r="L288" s="326"/>
      <c r="M288" s="326"/>
      <c r="N288" s="326"/>
      <c r="O288" s="364"/>
      <c r="P288" s="364"/>
    </row>
    <row r="289" spans="1:16" x14ac:dyDescent="0.25">
      <c r="A289" s="337"/>
      <c r="B289" s="338"/>
      <c r="C289" s="339"/>
      <c r="D289" s="340"/>
      <c r="E289" s="341"/>
      <c r="F289" s="339"/>
      <c r="G289" s="340"/>
      <c r="H289" s="341"/>
      <c r="I289" s="342"/>
      <c r="J289" s="340"/>
      <c r="K289" s="326"/>
      <c r="L289" s="326"/>
      <c r="M289" s="326"/>
      <c r="N289" s="326"/>
      <c r="O289" s="364"/>
      <c r="P289" s="364"/>
    </row>
    <row r="290" spans="1:16" x14ac:dyDescent="0.25">
      <c r="A290" s="337"/>
      <c r="B290" s="338"/>
      <c r="C290" s="339"/>
      <c r="D290" s="340"/>
      <c r="E290" s="341"/>
      <c r="F290" s="339"/>
      <c r="G290" s="340"/>
      <c r="H290" s="341"/>
      <c r="I290" s="342"/>
      <c r="J290" s="340"/>
      <c r="K290" s="326"/>
      <c r="L290" s="326"/>
      <c r="M290" s="326"/>
      <c r="N290" s="326"/>
      <c r="O290" s="364"/>
      <c r="P290" s="364"/>
    </row>
    <row r="291" spans="1:16" x14ac:dyDescent="0.25">
      <c r="A291" s="337"/>
      <c r="B291" s="338"/>
      <c r="C291" s="339"/>
      <c r="D291" s="340"/>
      <c r="E291" s="341"/>
      <c r="F291" s="339"/>
      <c r="G291" s="340"/>
      <c r="H291" s="341"/>
      <c r="I291" s="342"/>
      <c r="J291" s="340"/>
      <c r="K291" s="326"/>
      <c r="L291" s="326"/>
      <c r="M291" s="326"/>
      <c r="N291" s="326"/>
      <c r="O291" s="364"/>
      <c r="P291" s="364"/>
    </row>
    <row r="292" spans="1:16" x14ac:dyDescent="0.25">
      <c r="A292" s="337"/>
      <c r="B292" s="338"/>
      <c r="C292" s="339"/>
      <c r="D292" s="340"/>
      <c r="E292" s="341"/>
      <c r="F292" s="339"/>
      <c r="G292" s="340"/>
      <c r="H292" s="341"/>
      <c r="I292" s="342"/>
      <c r="J292" s="340"/>
      <c r="K292" s="326"/>
      <c r="L292" s="326"/>
      <c r="M292" s="326"/>
      <c r="N292" s="326"/>
      <c r="O292" s="364"/>
      <c r="P292" s="364"/>
    </row>
    <row r="293" spans="1:16" x14ac:dyDescent="0.25">
      <c r="A293" s="337"/>
      <c r="B293" s="338"/>
      <c r="C293" s="339"/>
      <c r="D293" s="340"/>
      <c r="E293" s="341"/>
      <c r="F293" s="339"/>
      <c r="G293" s="340"/>
      <c r="H293" s="341"/>
      <c r="I293" s="342"/>
      <c r="J293" s="340"/>
      <c r="K293" s="326"/>
      <c r="L293" s="326"/>
      <c r="M293" s="326"/>
      <c r="N293" s="326"/>
      <c r="O293" s="364"/>
      <c r="P293" s="364"/>
    </row>
    <row r="294" spans="1:16" x14ac:dyDescent="0.25">
      <c r="A294" s="337"/>
      <c r="B294" s="338"/>
      <c r="C294" s="339"/>
      <c r="D294" s="340"/>
      <c r="E294" s="341"/>
      <c r="F294" s="339"/>
      <c r="G294" s="340"/>
      <c r="H294" s="341"/>
      <c r="I294" s="342"/>
      <c r="J294" s="340"/>
      <c r="K294" s="326"/>
      <c r="L294" s="326"/>
      <c r="M294" s="326"/>
      <c r="N294" s="326"/>
      <c r="O294" s="364"/>
      <c r="P294" s="364"/>
    </row>
    <row r="295" spans="1:16" x14ac:dyDescent="0.25">
      <c r="A295" s="337"/>
      <c r="B295" s="338"/>
      <c r="C295" s="339"/>
      <c r="D295" s="340"/>
      <c r="E295" s="341"/>
      <c r="F295" s="339"/>
      <c r="G295" s="340"/>
      <c r="H295" s="341"/>
      <c r="I295" s="342"/>
      <c r="J295" s="340"/>
      <c r="K295" s="326"/>
      <c r="L295" s="326"/>
      <c r="M295" s="326"/>
      <c r="N295" s="326"/>
      <c r="O295" s="364"/>
      <c r="P295" s="364"/>
    </row>
    <row r="296" spans="1:16" x14ac:dyDescent="0.25">
      <c r="A296" s="337"/>
      <c r="B296" s="338"/>
      <c r="C296" s="339"/>
      <c r="D296" s="340"/>
      <c r="E296" s="341"/>
      <c r="F296" s="339"/>
      <c r="G296" s="340"/>
      <c r="H296" s="341"/>
      <c r="I296" s="342"/>
      <c r="J296" s="340"/>
      <c r="K296" s="326"/>
      <c r="L296" s="326"/>
      <c r="M296" s="326"/>
      <c r="N296" s="326"/>
      <c r="O296" s="364"/>
      <c r="P296" s="364"/>
    </row>
    <row r="297" spans="1:16" x14ac:dyDescent="0.25">
      <c r="A297" s="337"/>
      <c r="B297" s="338"/>
      <c r="C297" s="339"/>
      <c r="D297" s="340"/>
      <c r="E297" s="341"/>
      <c r="F297" s="339"/>
      <c r="G297" s="340"/>
      <c r="H297" s="341"/>
      <c r="I297" s="342"/>
      <c r="J297" s="340"/>
      <c r="K297" s="326"/>
      <c r="L297" s="326"/>
      <c r="M297" s="326"/>
      <c r="N297" s="326"/>
      <c r="O297" s="364"/>
      <c r="P297" s="364"/>
    </row>
    <row r="298" spans="1:16" x14ac:dyDescent="0.25">
      <c r="A298" s="337"/>
      <c r="B298" s="338"/>
      <c r="C298" s="339"/>
      <c r="D298" s="340"/>
      <c r="E298" s="341"/>
      <c r="F298" s="339"/>
      <c r="G298" s="340"/>
      <c r="H298" s="341"/>
      <c r="I298" s="342"/>
      <c r="J298" s="340"/>
      <c r="K298" s="326"/>
      <c r="L298" s="326"/>
      <c r="M298" s="326"/>
      <c r="N298" s="326"/>
      <c r="O298" s="364"/>
      <c r="P298" s="364"/>
    </row>
    <row r="299" spans="1:16" x14ac:dyDescent="0.25">
      <c r="A299" s="337"/>
      <c r="B299" s="338"/>
      <c r="C299" s="339"/>
      <c r="D299" s="340"/>
      <c r="E299" s="341"/>
      <c r="F299" s="339"/>
      <c r="G299" s="340"/>
      <c r="H299" s="341"/>
      <c r="I299" s="342"/>
      <c r="J299" s="340"/>
      <c r="K299" s="326"/>
      <c r="L299" s="326"/>
      <c r="M299" s="326"/>
      <c r="N299" s="326"/>
      <c r="O299" s="364"/>
      <c r="P299" s="364"/>
    </row>
    <row r="300" spans="1:16" x14ac:dyDescent="0.25">
      <c r="A300" s="337"/>
      <c r="B300" s="338"/>
      <c r="C300" s="339"/>
      <c r="D300" s="340"/>
      <c r="E300" s="341"/>
      <c r="F300" s="339"/>
      <c r="G300" s="340"/>
      <c r="H300" s="341"/>
      <c r="I300" s="342"/>
      <c r="J300" s="340"/>
      <c r="K300" s="326"/>
      <c r="L300" s="326"/>
      <c r="M300" s="326"/>
      <c r="N300" s="326"/>
      <c r="O300" s="364"/>
      <c r="P300" s="364"/>
    </row>
    <row r="301" spans="1:16" x14ac:dyDescent="0.25">
      <c r="A301" s="337"/>
      <c r="B301" s="338"/>
      <c r="C301" s="339"/>
      <c r="D301" s="340"/>
      <c r="E301" s="341"/>
      <c r="F301" s="339"/>
      <c r="G301" s="340"/>
      <c r="H301" s="341"/>
      <c r="I301" s="342"/>
      <c r="J301" s="340"/>
      <c r="K301" s="326"/>
      <c r="L301" s="326"/>
      <c r="M301" s="326"/>
      <c r="N301" s="326"/>
      <c r="O301" s="364"/>
      <c r="P301" s="364"/>
    </row>
    <row r="302" spans="1:16" x14ac:dyDescent="0.25">
      <c r="A302" s="337"/>
      <c r="B302" s="338"/>
      <c r="C302" s="339"/>
      <c r="D302" s="340"/>
      <c r="E302" s="341"/>
      <c r="F302" s="339"/>
      <c r="G302" s="340"/>
      <c r="H302" s="341"/>
      <c r="I302" s="342"/>
      <c r="J302" s="340"/>
      <c r="K302" s="326"/>
      <c r="L302" s="326"/>
      <c r="M302" s="326"/>
      <c r="N302" s="326"/>
      <c r="O302" s="364"/>
      <c r="P302" s="364"/>
    </row>
    <row r="303" spans="1:16" x14ac:dyDescent="0.25">
      <c r="A303" s="337"/>
      <c r="B303" s="338"/>
      <c r="C303" s="339"/>
      <c r="D303" s="340"/>
      <c r="E303" s="341"/>
      <c r="F303" s="339"/>
      <c r="G303" s="340"/>
      <c r="H303" s="341"/>
      <c r="I303" s="342"/>
      <c r="J303" s="340"/>
      <c r="K303" s="326"/>
      <c r="L303" s="326"/>
      <c r="M303" s="326"/>
      <c r="N303" s="326"/>
      <c r="O303" s="364"/>
      <c r="P303" s="364"/>
    </row>
    <row r="304" spans="1:16" x14ac:dyDescent="0.25">
      <c r="A304" s="337"/>
      <c r="B304" s="338"/>
      <c r="C304" s="339"/>
      <c r="D304" s="340"/>
      <c r="E304" s="341"/>
      <c r="F304" s="339"/>
      <c r="G304" s="340"/>
      <c r="H304" s="341"/>
      <c r="I304" s="342"/>
      <c r="J304" s="340"/>
      <c r="K304" s="326"/>
      <c r="L304" s="326"/>
      <c r="M304" s="326"/>
      <c r="N304" s="326"/>
      <c r="O304" s="364"/>
      <c r="P304" s="364"/>
    </row>
    <row r="305" spans="1:16" x14ac:dyDescent="0.25">
      <c r="A305" s="337"/>
      <c r="B305" s="338"/>
      <c r="C305" s="339"/>
      <c r="D305" s="340"/>
      <c r="E305" s="341"/>
      <c r="F305" s="339"/>
      <c r="G305" s="340"/>
      <c r="H305" s="341"/>
      <c r="I305" s="342"/>
      <c r="J305" s="340"/>
      <c r="K305" s="326"/>
      <c r="L305" s="326"/>
      <c r="M305" s="326"/>
      <c r="N305" s="326"/>
      <c r="O305" s="364"/>
      <c r="P305" s="364"/>
    </row>
    <row r="306" spans="1:16" x14ac:dyDescent="0.25">
      <c r="A306" s="337"/>
      <c r="B306" s="338"/>
      <c r="C306" s="339"/>
      <c r="D306" s="340"/>
      <c r="E306" s="341"/>
      <c r="F306" s="339"/>
      <c r="G306" s="340"/>
      <c r="H306" s="341"/>
      <c r="I306" s="342"/>
      <c r="J306" s="340"/>
      <c r="K306" s="326"/>
      <c r="L306" s="326"/>
      <c r="M306" s="326"/>
      <c r="N306" s="326"/>
      <c r="O306" s="364"/>
      <c r="P306" s="364"/>
    </row>
    <row r="307" spans="1:16" x14ac:dyDescent="0.25">
      <c r="A307" s="337"/>
      <c r="B307" s="338"/>
      <c r="C307" s="339"/>
      <c r="D307" s="340"/>
      <c r="E307" s="341"/>
      <c r="F307" s="339"/>
      <c r="G307" s="340"/>
      <c r="H307" s="341"/>
      <c r="I307" s="342"/>
      <c r="J307" s="340"/>
      <c r="K307" s="326"/>
      <c r="L307" s="326"/>
      <c r="M307" s="326"/>
      <c r="N307" s="326"/>
      <c r="O307" s="364"/>
      <c r="P307" s="364"/>
    </row>
    <row r="308" spans="1:16" x14ac:dyDescent="0.25">
      <c r="A308" s="337"/>
      <c r="B308" s="338"/>
      <c r="C308" s="339"/>
      <c r="D308" s="340"/>
      <c r="E308" s="341"/>
      <c r="F308" s="339"/>
      <c r="G308" s="340"/>
      <c r="H308" s="341"/>
      <c r="I308" s="342"/>
      <c r="J308" s="340"/>
      <c r="K308" s="326"/>
      <c r="L308" s="326"/>
      <c r="M308" s="326"/>
      <c r="N308" s="326"/>
      <c r="O308" s="364"/>
      <c r="P308" s="364"/>
    </row>
    <row r="309" spans="1:16" x14ac:dyDescent="0.25">
      <c r="A309" s="337"/>
      <c r="B309" s="338"/>
      <c r="C309" s="339"/>
      <c r="D309" s="340"/>
      <c r="E309" s="341"/>
      <c r="F309" s="339"/>
      <c r="G309" s="340"/>
      <c r="H309" s="341"/>
      <c r="I309" s="342"/>
      <c r="J309" s="340"/>
      <c r="K309" s="326"/>
      <c r="L309" s="326"/>
      <c r="M309" s="326"/>
      <c r="N309" s="326"/>
      <c r="O309" s="364"/>
      <c r="P309" s="364"/>
    </row>
    <row r="310" spans="1:16" x14ac:dyDescent="0.25">
      <c r="A310" s="337"/>
      <c r="B310" s="338"/>
      <c r="C310" s="339"/>
      <c r="D310" s="340"/>
      <c r="E310" s="341"/>
      <c r="F310" s="339"/>
      <c r="G310" s="340"/>
      <c r="H310" s="341"/>
      <c r="I310" s="342"/>
      <c r="J310" s="340"/>
      <c r="K310" s="326"/>
      <c r="L310" s="326"/>
      <c r="M310" s="326"/>
      <c r="N310" s="326"/>
      <c r="O310" s="364"/>
      <c r="P310" s="364"/>
    </row>
    <row r="311" spans="1:16" x14ac:dyDescent="0.25">
      <c r="A311" s="337"/>
      <c r="B311" s="338"/>
      <c r="C311" s="339"/>
      <c r="D311" s="340"/>
      <c r="E311" s="341"/>
      <c r="F311" s="339"/>
      <c r="G311" s="340"/>
      <c r="H311" s="341"/>
      <c r="I311" s="342"/>
      <c r="J311" s="340"/>
      <c r="K311" s="326"/>
      <c r="L311" s="326"/>
      <c r="M311" s="326"/>
      <c r="N311" s="326"/>
      <c r="O311" s="364"/>
      <c r="P311" s="364"/>
    </row>
    <row r="312" spans="1:16" x14ac:dyDescent="0.25">
      <c r="A312" s="337"/>
      <c r="B312" s="338"/>
      <c r="C312" s="339"/>
      <c r="D312" s="340"/>
      <c r="E312" s="341"/>
      <c r="F312" s="339"/>
      <c r="G312" s="340"/>
      <c r="H312" s="341"/>
      <c r="I312" s="342"/>
      <c r="J312" s="340"/>
      <c r="K312" s="326"/>
      <c r="L312" s="326"/>
      <c r="M312" s="326"/>
      <c r="N312" s="326"/>
      <c r="O312" s="364"/>
      <c r="P312" s="364"/>
    </row>
    <row r="313" spans="1:16" x14ac:dyDescent="0.25">
      <c r="A313" s="337"/>
      <c r="B313" s="338"/>
      <c r="C313" s="339"/>
      <c r="D313" s="340"/>
      <c r="E313" s="341"/>
      <c r="F313" s="339"/>
      <c r="G313" s="340"/>
      <c r="H313" s="341"/>
      <c r="I313" s="342"/>
      <c r="J313" s="340"/>
      <c r="K313" s="326"/>
      <c r="L313" s="326"/>
      <c r="M313" s="326"/>
      <c r="N313" s="326"/>
      <c r="O313" s="364"/>
      <c r="P313" s="364"/>
    </row>
    <row r="314" spans="1:16" x14ac:dyDescent="0.25">
      <c r="A314" s="337"/>
      <c r="B314" s="338"/>
      <c r="C314" s="339"/>
      <c r="D314" s="340"/>
      <c r="E314" s="341"/>
      <c r="F314" s="339"/>
      <c r="G314" s="340"/>
      <c r="H314" s="341"/>
      <c r="I314" s="342"/>
      <c r="J314" s="340"/>
      <c r="K314" s="326"/>
      <c r="L314" s="326"/>
      <c r="M314" s="326"/>
      <c r="N314" s="326"/>
      <c r="O314" s="364"/>
      <c r="P314" s="364"/>
    </row>
    <row r="315" spans="1:16" x14ac:dyDescent="0.25">
      <c r="A315" s="337"/>
      <c r="B315" s="338"/>
      <c r="C315" s="339"/>
      <c r="D315" s="340"/>
      <c r="E315" s="341"/>
      <c r="F315" s="339"/>
      <c r="G315" s="340"/>
      <c r="H315" s="341"/>
      <c r="I315" s="342"/>
      <c r="J315" s="340"/>
      <c r="K315" s="326"/>
      <c r="L315" s="326"/>
      <c r="M315" s="326"/>
      <c r="N315" s="326"/>
      <c r="O315" s="364"/>
      <c r="P315" s="364"/>
    </row>
    <row r="316" spans="1:16" x14ac:dyDescent="0.25">
      <c r="A316" s="337"/>
      <c r="B316" s="338"/>
      <c r="C316" s="339"/>
      <c r="D316" s="340"/>
      <c r="E316" s="341"/>
      <c r="F316" s="339"/>
      <c r="G316" s="340"/>
      <c r="H316" s="341"/>
      <c r="I316" s="342"/>
      <c r="J316" s="340"/>
      <c r="K316" s="326"/>
      <c r="L316" s="326"/>
      <c r="M316" s="326"/>
      <c r="N316" s="326"/>
      <c r="O316" s="364"/>
      <c r="P316" s="364"/>
    </row>
    <row r="317" spans="1:16" x14ac:dyDescent="0.25">
      <c r="A317" s="337"/>
      <c r="B317" s="338"/>
      <c r="C317" s="339"/>
      <c r="D317" s="340"/>
      <c r="E317" s="341"/>
      <c r="F317" s="339"/>
      <c r="G317" s="340"/>
      <c r="H317" s="341"/>
      <c r="I317" s="342"/>
      <c r="J317" s="340"/>
      <c r="K317" s="326"/>
      <c r="L317" s="326"/>
      <c r="M317" s="326"/>
      <c r="N317" s="326"/>
      <c r="O317" s="364"/>
      <c r="P317" s="364"/>
    </row>
    <row r="318" spans="1:16" x14ac:dyDescent="0.25">
      <c r="A318" s="337"/>
      <c r="B318" s="338"/>
      <c r="C318" s="339"/>
      <c r="D318" s="340"/>
      <c r="E318" s="341"/>
      <c r="F318" s="339"/>
      <c r="G318" s="340"/>
      <c r="H318" s="341"/>
      <c r="I318" s="342"/>
      <c r="J318" s="340"/>
      <c r="K318" s="326"/>
      <c r="L318" s="326"/>
      <c r="M318" s="326"/>
      <c r="N318" s="326"/>
      <c r="O318" s="364"/>
      <c r="P318" s="364"/>
    </row>
    <row r="319" spans="1:16" x14ac:dyDescent="0.25">
      <c r="A319" s="337"/>
      <c r="B319" s="338"/>
      <c r="C319" s="339"/>
      <c r="D319" s="340"/>
      <c r="E319" s="341"/>
      <c r="F319" s="339"/>
      <c r="G319" s="340"/>
      <c r="H319" s="341"/>
      <c r="I319" s="342"/>
      <c r="J319" s="340"/>
      <c r="K319" s="326"/>
      <c r="L319" s="326"/>
      <c r="M319" s="326"/>
      <c r="N319" s="326"/>
      <c r="O319" s="364"/>
      <c r="P319" s="364"/>
    </row>
    <row r="320" spans="1:16" x14ac:dyDescent="0.25">
      <c r="A320" s="337"/>
      <c r="B320" s="338"/>
      <c r="C320" s="339"/>
      <c r="D320" s="340"/>
      <c r="E320" s="341"/>
      <c r="F320" s="339"/>
      <c r="G320" s="340"/>
      <c r="H320" s="341"/>
      <c r="I320" s="342"/>
      <c r="J320" s="340"/>
      <c r="K320" s="326"/>
      <c r="L320" s="326"/>
      <c r="M320" s="326"/>
      <c r="N320" s="326"/>
      <c r="O320" s="364"/>
      <c r="P320" s="364"/>
    </row>
    <row r="321" spans="1:16" x14ac:dyDescent="0.25">
      <c r="A321" s="337"/>
      <c r="B321" s="338"/>
      <c r="C321" s="339"/>
      <c r="D321" s="340"/>
      <c r="E321" s="341"/>
      <c r="F321" s="339"/>
      <c r="G321" s="340"/>
      <c r="H321" s="341"/>
      <c r="I321" s="342"/>
      <c r="J321" s="340"/>
      <c r="K321" s="326"/>
      <c r="L321" s="326"/>
      <c r="M321" s="326"/>
      <c r="N321" s="326"/>
      <c r="O321" s="364"/>
      <c r="P321" s="364"/>
    </row>
    <row r="322" spans="1:16" x14ac:dyDescent="0.25">
      <c r="A322" s="337"/>
      <c r="B322" s="338"/>
      <c r="C322" s="339"/>
      <c r="D322" s="340"/>
      <c r="E322" s="341"/>
      <c r="F322" s="339"/>
      <c r="G322" s="340"/>
      <c r="H322" s="341"/>
      <c r="I322" s="342"/>
      <c r="J322" s="340"/>
      <c r="K322" s="326"/>
      <c r="L322" s="326"/>
      <c r="M322" s="326"/>
      <c r="N322" s="326"/>
      <c r="O322" s="364"/>
      <c r="P322" s="364"/>
    </row>
    <row r="323" spans="1:16" x14ac:dyDescent="0.25">
      <c r="A323" s="337"/>
      <c r="B323" s="338"/>
      <c r="C323" s="339"/>
      <c r="D323" s="340"/>
      <c r="E323" s="341"/>
      <c r="F323" s="339"/>
      <c r="G323" s="340"/>
      <c r="H323" s="341"/>
      <c r="I323" s="342"/>
      <c r="J323" s="340"/>
      <c r="K323" s="326"/>
      <c r="L323" s="326"/>
      <c r="M323" s="326"/>
      <c r="N323" s="326"/>
      <c r="O323" s="364"/>
      <c r="P323" s="364"/>
    </row>
    <row r="324" spans="1:16" x14ac:dyDescent="0.25">
      <c r="A324" s="337"/>
      <c r="B324" s="338"/>
      <c r="C324" s="339"/>
      <c r="D324" s="340"/>
      <c r="E324" s="341"/>
      <c r="F324" s="339"/>
      <c r="G324" s="340"/>
      <c r="H324" s="341"/>
      <c r="I324" s="342"/>
      <c r="J324" s="340"/>
      <c r="K324" s="326"/>
      <c r="L324" s="326"/>
      <c r="M324" s="326"/>
      <c r="N324" s="326"/>
      <c r="O324" s="364"/>
      <c r="P324" s="364"/>
    </row>
    <row r="325" spans="1:16" x14ac:dyDescent="0.25">
      <c r="A325" s="337"/>
      <c r="B325" s="338"/>
      <c r="C325" s="339"/>
      <c r="D325" s="340"/>
      <c r="E325" s="341"/>
      <c r="F325" s="339"/>
      <c r="G325" s="340"/>
      <c r="H325" s="341"/>
      <c r="I325" s="342"/>
      <c r="J325" s="340"/>
      <c r="K325" s="326"/>
      <c r="L325" s="326"/>
      <c r="M325" s="326"/>
      <c r="N325" s="326"/>
      <c r="O325" s="364"/>
      <c r="P325" s="364"/>
    </row>
    <row r="326" spans="1:16" x14ac:dyDescent="0.25">
      <c r="A326" s="337"/>
      <c r="B326" s="338"/>
      <c r="C326" s="339"/>
      <c r="D326" s="340"/>
      <c r="E326" s="341"/>
      <c r="F326" s="339"/>
      <c r="G326" s="340"/>
      <c r="H326" s="341"/>
      <c r="I326" s="342"/>
      <c r="J326" s="340"/>
      <c r="K326" s="326"/>
      <c r="L326" s="326"/>
      <c r="M326" s="326"/>
      <c r="N326" s="326"/>
      <c r="O326" s="364"/>
      <c r="P326" s="364"/>
    </row>
    <row r="327" spans="1:16" x14ac:dyDescent="0.25">
      <c r="A327" s="337"/>
      <c r="B327" s="338"/>
      <c r="C327" s="339"/>
      <c r="D327" s="340"/>
      <c r="E327" s="341"/>
      <c r="F327" s="339"/>
      <c r="G327" s="340"/>
      <c r="H327" s="341"/>
      <c r="I327" s="342"/>
      <c r="J327" s="340"/>
      <c r="K327" s="326"/>
      <c r="L327" s="326"/>
      <c r="M327" s="326"/>
      <c r="N327" s="326"/>
      <c r="O327" s="364"/>
      <c r="P327" s="364"/>
    </row>
    <row r="328" spans="1:16" x14ac:dyDescent="0.25">
      <c r="A328" s="337"/>
      <c r="B328" s="338"/>
      <c r="C328" s="339"/>
      <c r="D328" s="340"/>
      <c r="E328" s="341"/>
      <c r="F328" s="339"/>
      <c r="G328" s="340"/>
      <c r="H328" s="341"/>
      <c r="I328" s="342"/>
      <c r="J328" s="340"/>
      <c r="K328" s="326"/>
      <c r="L328" s="326"/>
      <c r="M328" s="326"/>
      <c r="N328" s="326"/>
      <c r="O328" s="364"/>
      <c r="P328" s="364"/>
    </row>
    <row r="329" spans="1:16" x14ac:dyDescent="0.25">
      <c r="A329" s="337"/>
      <c r="B329" s="338"/>
      <c r="C329" s="339"/>
      <c r="D329" s="340"/>
      <c r="E329" s="341"/>
      <c r="F329" s="339"/>
      <c r="G329" s="340"/>
      <c r="H329" s="341"/>
      <c r="I329" s="342"/>
      <c r="J329" s="340"/>
      <c r="K329" s="326"/>
      <c r="L329" s="326"/>
      <c r="M329" s="326"/>
      <c r="N329" s="326"/>
      <c r="O329" s="364"/>
      <c r="P329" s="364"/>
    </row>
    <row r="330" spans="1:16" x14ac:dyDescent="0.25">
      <c r="A330" s="337"/>
      <c r="B330" s="338"/>
      <c r="C330" s="339"/>
      <c r="D330" s="340"/>
      <c r="E330" s="341"/>
      <c r="F330" s="339"/>
      <c r="G330" s="340"/>
      <c r="H330" s="341"/>
      <c r="I330" s="342"/>
      <c r="J330" s="340"/>
      <c r="K330" s="326"/>
      <c r="L330" s="326"/>
      <c r="M330" s="326"/>
      <c r="N330" s="326"/>
      <c r="O330" s="364"/>
      <c r="P330" s="364"/>
    </row>
    <row r="331" spans="1:16" x14ac:dyDescent="0.25">
      <c r="A331" s="337"/>
      <c r="B331" s="338"/>
      <c r="C331" s="339"/>
      <c r="D331" s="340"/>
      <c r="E331" s="341"/>
      <c r="F331" s="339"/>
      <c r="G331" s="340"/>
      <c r="H331" s="341"/>
      <c r="I331" s="342"/>
      <c r="J331" s="340"/>
      <c r="K331" s="326"/>
      <c r="L331" s="326"/>
      <c r="M331" s="326"/>
      <c r="N331" s="326"/>
      <c r="O331" s="364"/>
      <c r="P331" s="364"/>
    </row>
    <row r="332" spans="1:16" x14ac:dyDescent="0.25">
      <c r="A332" s="337"/>
      <c r="B332" s="338"/>
      <c r="C332" s="339"/>
      <c r="D332" s="340"/>
      <c r="E332" s="341"/>
      <c r="F332" s="339"/>
      <c r="G332" s="340"/>
      <c r="H332" s="341"/>
      <c r="I332" s="342"/>
      <c r="J332" s="340"/>
      <c r="K332" s="326"/>
      <c r="L332" s="326"/>
      <c r="M332" s="326"/>
      <c r="N332" s="326"/>
      <c r="O332" s="364"/>
      <c r="P332" s="364"/>
    </row>
    <row r="333" spans="1:16" x14ac:dyDescent="0.25">
      <c r="A333" s="337"/>
      <c r="B333" s="338"/>
      <c r="C333" s="339"/>
      <c r="D333" s="340"/>
      <c r="E333" s="341"/>
      <c r="F333" s="339"/>
      <c r="G333" s="340"/>
      <c r="H333" s="341"/>
      <c r="I333" s="342"/>
      <c r="J333" s="340"/>
      <c r="K333" s="326"/>
      <c r="L333" s="326"/>
      <c r="M333" s="326"/>
      <c r="N333" s="326"/>
      <c r="O333" s="364"/>
      <c r="P333" s="364"/>
    </row>
    <row r="334" spans="1:16" x14ac:dyDescent="0.25">
      <c r="A334" s="337"/>
      <c r="B334" s="338"/>
      <c r="C334" s="339"/>
      <c r="D334" s="340"/>
      <c r="E334" s="341"/>
      <c r="F334" s="339"/>
      <c r="G334" s="340"/>
      <c r="H334" s="341"/>
      <c r="I334" s="342"/>
      <c r="J334" s="340"/>
      <c r="K334" s="326"/>
      <c r="L334" s="326"/>
      <c r="M334" s="326"/>
      <c r="N334" s="326"/>
      <c r="O334" s="364"/>
      <c r="P334" s="364"/>
    </row>
    <row r="335" spans="1:16" x14ac:dyDescent="0.25">
      <c r="A335" s="337"/>
      <c r="B335" s="338"/>
      <c r="C335" s="339"/>
      <c r="D335" s="340"/>
      <c r="E335" s="341"/>
      <c r="F335" s="339"/>
      <c r="G335" s="340"/>
      <c r="H335" s="341"/>
      <c r="I335" s="342"/>
      <c r="J335" s="340"/>
      <c r="K335" s="326"/>
      <c r="L335" s="326"/>
      <c r="M335" s="326"/>
      <c r="N335" s="326"/>
      <c r="O335" s="364"/>
      <c r="P335" s="364"/>
    </row>
    <row r="336" spans="1:16" x14ac:dyDescent="0.25">
      <c r="A336" s="337"/>
      <c r="B336" s="338"/>
      <c r="C336" s="339"/>
      <c r="D336" s="340"/>
      <c r="E336" s="341"/>
      <c r="F336" s="339"/>
      <c r="G336" s="340"/>
      <c r="H336" s="341"/>
      <c r="I336" s="342"/>
      <c r="J336" s="340"/>
      <c r="K336" s="326"/>
      <c r="L336" s="326"/>
      <c r="M336" s="326"/>
      <c r="N336" s="326"/>
      <c r="O336" s="364"/>
      <c r="P336" s="364"/>
    </row>
    <row r="337" spans="1:16" x14ac:dyDescent="0.25">
      <c r="A337" s="337"/>
      <c r="B337" s="338"/>
      <c r="C337" s="339"/>
      <c r="D337" s="340"/>
      <c r="E337" s="341"/>
      <c r="F337" s="339"/>
      <c r="G337" s="340"/>
      <c r="H337" s="341"/>
      <c r="I337" s="342"/>
      <c r="J337" s="340"/>
      <c r="K337" s="326"/>
      <c r="L337" s="326"/>
      <c r="M337" s="326"/>
      <c r="N337" s="326"/>
      <c r="O337" s="364"/>
      <c r="P337" s="364"/>
    </row>
    <row r="338" spans="1:16" x14ac:dyDescent="0.25">
      <c r="A338" s="337"/>
      <c r="B338" s="338"/>
      <c r="C338" s="339"/>
      <c r="D338" s="340"/>
      <c r="E338" s="341"/>
      <c r="F338" s="339"/>
      <c r="G338" s="340"/>
      <c r="H338" s="341"/>
      <c r="I338" s="342"/>
      <c r="J338" s="340"/>
      <c r="K338" s="326"/>
      <c r="L338" s="326"/>
      <c r="M338" s="326"/>
      <c r="N338" s="326"/>
      <c r="O338" s="364"/>
      <c r="P338" s="364"/>
    </row>
    <row r="339" spans="1:16" x14ac:dyDescent="0.25">
      <c r="A339" s="337"/>
      <c r="B339" s="338"/>
      <c r="C339" s="339"/>
      <c r="D339" s="340"/>
      <c r="E339" s="341"/>
      <c r="F339" s="339"/>
      <c r="G339" s="340"/>
      <c r="H339" s="341"/>
      <c r="I339" s="342"/>
      <c r="J339" s="340"/>
      <c r="K339" s="326"/>
      <c r="L339" s="326"/>
      <c r="M339" s="326"/>
      <c r="N339" s="326"/>
      <c r="O339" s="364"/>
      <c r="P339" s="364"/>
    </row>
    <row r="340" spans="1:16" x14ac:dyDescent="0.25">
      <c r="A340" s="337"/>
      <c r="B340" s="338"/>
      <c r="C340" s="339"/>
      <c r="D340" s="340"/>
      <c r="E340" s="341"/>
      <c r="F340" s="339"/>
      <c r="G340" s="340"/>
      <c r="H340" s="341"/>
      <c r="I340" s="342"/>
      <c r="J340" s="340"/>
      <c r="K340" s="326"/>
      <c r="L340" s="326"/>
      <c r="M340" s="326"/>
      <c r="N340" s="326"/>
      <c r="O340" s="364"/>
      <c r="P340" s="364"/>
    </row>
    <row r="341" spans="1:16" x14ac:dyDescent="0.25">
      <c r="A341" s="337"/>
      <c r="B341" s="338"/>
      <c r="C341" s="339"/>
      <c r="D341" s="340"/>
      <c r="E341" s="341"/>
      <c r="F341" s="339"/>
      <c r="G341" s="340"/>
      <c r="H341" s="341"/>
      <c r="I341" s="342"/>
      <c r="J341" s="340"/>
      <c r="K341" s="326"/>
      <c r="L341" s="326"/>
      <c r="M341" s="326"/>
      <c r="N341" s="326"/>
      <c r="O341" s="364"/>
      <c r="P341" s="364"/>
    </row>
    <row r="342" spans="1:16" x14ac:dyDescent="0.25">
      <c r="A342" s="337"/>
      <c r="B342" s="338"/>
      <c r="C342" s="339"/>
      <c r="D342" s="340"/>
      <c r="E342" s="341"/>
      <c r="F342" s="339"/>
      <c r="G342" s="340"/>
      <c r="H342" s="341"/>
      <c r="I342" s="342"/>
      <c r="J342" s="340"/>
      <c r="K342" s="326"/>
      <c r="L342" s="326"/>
      <c r="M342" s="326"/>
      <c r="N342" s="326"/>
      <c r="O342" s="364"/>
      <c r="P342" s="364"/>
    </row>
    <row r="343" spans="1:16" x14ac:dyDescent="0.25">
      <c r="A343" s="337"/>
      <c r="B343" s="338"/>
      <c r="C343" s="339"/>
      <c r="D343" s="340"/>
      <c r="E343" s="341"/>
      <c r="F343" s="339"/>
      <c r="G343" s="340"/>
      <c r="H343" s="341"/>
      <c r="I343" s="342"/>
      <c r="J343" s="340"/>
      <c r="K343" s="326"/>
      <c r="L343" s="326"/>
      <c r="M343" s="326"/>
      <c r="N343" s="326"/>
      <c r="O343" s="364"/>
      <c r="P343" s="364"/>
    </row>
    <row r="344" spans="1:16" x14ac:dyDescent="0.25">
      <c r="A344" s="337"/>
      <c r="B344" s="338"/>
      <c r="C344" s="339"/>
      <c r="D344" s="340"/>
      <c r="E344" s="341"/>
      <c r="F344" s="339"/>
      <c r="G344" s="340"/>
      <c r="H344" s="341"/>
      <c r="I344" s="342"/>
      <c r="J344" s="340"/>
      <c r="K344" s="326"/>
      <c r="L344" s="326"/>
      <c r="M344" s="326"/>
      <c r="N344" s="326"/>
      <c r="O344" s="364"/>
      <c r="P344" s="364"/>
    </row>
    <row r="345" spans="1:16" x14ac:dyDescent="0.25">
      <c r="A345" s="337"/>
      <c r="B345" s="338"/>
      <c r="C345" s="339"/>
      <c r="D345" s="340"/>
      <c r="E345" s="341"/>
      <c r="F345" s="339"/>
      <c r="G345" s="340"/>
      <c r="H345" s="341"/>
      <c r="I345" s="342"/>
      <c r="J345" s="340"/>
      <c r="K345" s="326"/>
      <c r="L345" s="326"/>
      <c r="M345" s="326"/>
      <c r="N345" s="326"/>
      <c r="O345" s="364"/>
      <c r="P345" s="364"/>
    </row>
    <row r="346" spans="1:16" x14ac:dyDescent="0.25">
      <c r="A346" s="337"/>
      <c r="B346" s="338"/>
      <c r="C346" s="339"/>
      <c r="D346" s="340"/>
      <c r="E346" s="341"/>
      <c r="F346" s="339"/>
      <c r="G346" s="340"/>
      <c r="H346" s="341"/>
      <c r="I346" s="342"/>
      <c r="J346" s="340"/>
      <c r="K346" s="326"/>
      <c r="L346" s="326"/>
      <c r="M346" s="326"/>
      <c r="N346" s="326"/>
      <c r="O346" s="364"/>
      <c r="P346" s="364"/>
    </row>
    <row r="347" spans="1:16" x14ac:dyDescent="0.25">
      <c r="A347" s="337"/>
      <c r="B347" s="338"/>
      <c r="C347" s="339"/>
      <c r="D347" s="340"/>
      <c r="E347" s="341"/>
      <c r="F347" s="339"/>
      <c r="G347" s="340"/>
      <c r="H347" s="341"/>
      <c r="I347" s="342"/>
      <c r="J347" s="340"/>
      <c r="K347" s="326"/>
      <c r="L347" s="326"/>
      <c r="M347" s="326"/>
      <c r="N347" s="326"/>
      <c r="O347" s="364"/>
      <c r="P347" s="364"/>
    </row>
    <row r="348" spans="1:16" x14ac:dyDescent="0.25">
      <c r="A348" s="337"/>
      <c r="B348" s="338"/>
      <c r="C348" s="339"/>
      <c r="D348" s="340"/>
      <c r="E348" s="341"/>
      <c r="F348" s="339"/>
      <c r="G348" s="340"/>
      <c r="H348" s="341"/>
      <c r="I348" s="342"/>
      <c r="J348" s="340"/>
      <c r="K348" s="326"/>
      <c r="L348" s="326"/>
      <c r="M348" s="326"/>
      <c r="N348" s="326"/>
      <c r="O348" s="364"/>
      <c r="P348" s="364"/>
    </row>
    <row r="349" spans="1:16" x14ac:dyDescent="0.25">
      <c r="A349" s="337"/>
      <c r="B349" s="338"/>
      <c r="C349" s="339"/>
      <c r="D349" s="340"/>
      <c r="E349" s="341"/>
      <c r="F349" s="339"/>
      <c r="G349" s="340"/>
      <c r="H349" s="341"/>
      <c r="I349" s="342"/>
      <c r="J349" s="340"/>
      <c r="K349" s="326"/>
      <c r="L349" s="326"/>
      <c r="M349" s="326"/>
      <c r="N349" s="326"/>
      <c r="O349" s="364"/>
      <c r="P349" s="364"/>
    </row>
    <row r="350" spans="1:16" x14ac:dyDescent="0.25">
      <c r="A350" s="337"/>
      <c r="B350" s="338"/>
      <c r="C350" s="339"/>
      <c r="D350" s="340"/>
      <c r="E350" s="341"/>
      <c r="F350" s="339"/>
      <c r="G350" s="340"/>
      <c r="H350" s="341"/>
      <c r="I350" s="342"/>
      <c r="J350" s="340"/>
      <c r="K350" s="326"/>
      <c r="L350" s="326"/>
      <c r="M350" s="326"/>
      <c r="N350" s="326"/>
      <c r="O350" s="364"/>
      <c r="P350" s="364"/>
    </row>
    <row r="351" spans="1:16" x14ac:dyDescent="0.25">
      <c r="A351" s="337"/>
      <c r="B351" s="338"/>
      <c r="C351" s="339"/>
      <c r="D351" s="340"/>
      <c r="E351" s="341"/>
      <c r="F351" s="339"/>
      <c r="G351" s="340"/>
      <c r="H351" s="341"/>
      <c r="I351" s="342"/>
      <c r="J351" s="340"/>
      <c r="K351" s="326"/>
      <c r="L351" s="326"/>
      <c r="M351" s="326"/>
      <c r="N351" s="326"/>
      <c r="O351" s="364"/>
      <c r="P351" s="364"/>
    </row>
    <row r="352" spans="1:16" x14ac:dyDescent="0.25">
      <c r="A352" s="337"/>
      <c r="B352" s="338"/>
      <c r="C352" s="339"/>
      <c r="D352" s="340"/>
      <c r="E352" s="341"/>
      <c r="F352" s="339"/>
      <c r="G352" s="340"/>
      <c r="H352" s="341"/>
      <c r="I352" s="342"/>
      <c r="J352" s="340"/>
      <c r="K352" s="326"/>
      <c r="L352" s="326"/>
      <c r="M352" s="326"/>
      <c r="N352" s="326"/>
      <c r="O352" s="364"/>
      <c r="P352" s="364"/>
    </row>
    <row r="353" spans="1:16" x14ac:dyDescent="0.25">
      <c r="A353" s="337"/>
      <c r="B353" s="338"/>
      <c r="C353" s="339"/>
      <c r="D353" s="340"/>
      <c r="E353" s="341"/>
      <c r="F353" s="339"/>
      <c r="G353" s="340"/>
      <c r="H353" s="341"/>
      <c r="I353" s="342"/>
      <c r="J353" s="340"/>
      <c r="K353" s="326"/>
      <c r="L353" s="326"/>
      <c r="M353" s="326"/>
      <c r="N353" s="326"/>
      <c r="O353" s="364"/>
      <c r="P353" s="364"/>
    </row>
    <row r="354" spans="1:16" x14ac:dyDescent="0.25">
      <c r="A354" s="337"/>
      <c r="B354" s="338"/>
      <c r="C354" s="339"/>
      <c r="D354" s="340"/>
      <c r="E354" s="341"/>
      <c r="F354" s="339"/>
      <c r="G354" s="340"/>
      <c r="H354" s="341"/>
      <c r="I354" s="342"/>
      <c r="J354" s="340"/>
      <c r="K354" s="326"/>
      <c r="L354" s="326"/>
      <c r="M354" s="326"/>
      <c r="N354" s="326"/>
      <c r="O354" s="364"/>
      <c r="P354" s="364"/>
    </row>
    <row r="355" spans="1:16" x14ac:dyDescent="0.25">
      <c r="A355" s="337"/>
      <c r="B355" s="338"/>
      <c r="C355" s="339"/>
      <c r="D355" s="340"/>
      <c r="E355" s="341"/>
      <c r="F355" s="339"/>
      <c r="G355" s="340"/>
      <c r="H355" s="341"/>
      <c r="I355" s="342"/>
      <c r="J355" s="340"/>
      <c r="K355" s="326"/>
      <c r="L355" s="326"/>
      <c r="M355" s="326"/>
      <c r="N355" s="326"/>
      <c r="O355" s="364"/>
      <c r="P355" s="364"/>
    </row>
    <row r="356" spans="1:16" x14ac:dyDescent="0.25">
      <c r="A356" s="337"/>
      <c r="B356" s="338"/>
      <c r="C356" s="339"/>
      <c r="D356" s="340"/>
      <c r="E356" s="341"/>
      <c r="F356" s="339"/>
      <c r="G356" s="340"/>
      <c r="H356" s="341"/>
      <c r="I356" s="342"/>
      <c r="J356" s="340"/>
      <c r="K356" s="326"/>
      <c r="L356" s="326"/>
      <c r="M356" s="326"/>
      <c r="N356" s="326"/>
      <c r="O356" s="364"/>
      <c r="P356" s="364"/>
    </row>
    <row r="357" spans="1:16" x14ac:dyDescent="0.25">
      <c r="A357" s="337"/>
      <c r="B357" s="338"/>
      <c r="C357" s="339"/>
      <c r="D357" s="340"/>
      <c r="E357" s="341"/>
      <c r="F357" s="339"/>
      <c r="G357" s="340"/>
      <c r="H357" s="341"/>
      <c r="I357" s="342"/>
      <c r="J357" s="340"/>
      <c r="K357" s="326"/>
      <c r="L357" s="326"/>
      <c r="M357" s="326"/>
      <c r="N357" s="326"/>
      <c r="O357" s="364"/>
      <c r="P357" s="364"/>
    </row>
    <row r="358" spans="1:16" x14ac:dyDescent="0.25">
      <c r="A358" s="337"/>
      <c r="B358" s="338"/>
      <c r="C358" s="339"/>
      <c r="D358" s="340"/>
      <c r="E358" s="341"/>
      <c r="F358" s="339"/>
      <c r="G358" s="340"/>
      <c r="H358" s="341"/>
      <c r="I358" s="342"/>
      <c r="J358" s="340"/>
      <c r="K358" s="326"/>
      <c r="L358" s="326"/>
      <c r="M358" s="326"/>
      <c r="N358" s="326"/>
      <c r="O358" s="364"/>
      <c r="P358" s="364"/>
    </row>
    <row r="359" spans="1:16" x14ac:dyDescent="0.25">
      <c r="A359" s="337"/>
      <c r="B359" s="338"/>
      <c r="C359" s="339"/>
      <c r="D359" s="340"/>
      <c r="E359" s="341"/>
      <c r="F359" s="339"/>
      <c r="G359" s="340"/>
      <c r="H359" s="341"/>
      <c r="I359" s="342"/>
      <c r="J359" s="340"/>
      <c r="K359" s="326"/>
      <c r="L359" s="326"/>
      <c r="M359" s="326"/>
      <c r="N359" s="326"/>
      <c r="O359" s="364"/>
      <c r="P359" s="364"/>
    </row>
    <row r="360" spans="1:16" x14ac:dyDescent="0.25">
      <c r="A360" s="337"/>
      <c r="B360" s="338"/>
      <c r="C360" s="339"/>
      <c r="D360" s="340"/>
      <c r="E360" s="341"/>
      <c r="F360" s="339"/>
      <c r="G360" s="340"/>
      <c r="H360" s="341"/>
      <c r="I360" s="342"/>
      <c r="J360" s="340"/>
      <c r="K360" s="326"/>
      <c r="L360" s="326"/>
      <c r="M360" s="326"/>
      <c r="N360" s="326"/>
      <c r="O360" s="364"/>
      <c r="P360" s="364"/>
    </row>
    <row r="361" spans="1:16" x14ac:dyDescent="0.25">
      <c r="A361" s="337"/>
      <c r="B361" s="338"/>
      <c r="C361" s="339"/>
      <c r="D361" s="340"/>
      <c r="E361" s="341"/>
      <c r="F361" s="339"/>
      <c r="G361" s="340"/>
      <c r="H361" s="341"/>
      <c r="I361" s="342"/>
      <c r="J361" s="340"/>
      <c r="K361" s="326"/>
      <c r="L361" s="326"/>
      <c r="M361" s="326"/>
      <c r="N361" s="326"/>
      <c r="O361" s="364"/>
      <c r="P361" s="364"/>
    </row>
    <row r="362" spans="1:16" x14ac:dyDescent="0.25">
      <c r="A362" s="337"/>
      <c r="B362" s="338"/>
      <c r="C362" s="339"/>
      <c r="D362" s="340"/>
      <c r="E362" s="341"/>
      <c r="F362" s="339"/>
      <c r="G362" s="340"/>
      <c r="H362" s="341"/>
      <c r="I362" s="342"/>
      <c r="J362" s="340"/>
      <c r="K362" s="326"/>
      <c r="L362" s="326"/>
      <c r="M362" s="326"/>
      <c r="N362" s="326"/>
      <c r="O362" s="364"/>
      <c r="P362" s="364"/>
    </row>
    <row r="363" spans="1:16" x14ac:dyDescent="0.25">
      <c r="A363" s="337"/>
      <c r="B363" s="338"/>
      <c r="C363" s="339"/>
      <c r="D363" s="340"/>
      <c r="E363" s="341"/>
      <c r="F363" s="339"/>
      <c r="G363" s="340"/>
      <c r="H363" s="341"/>
      <c r="I363" s="342"/>
      <c r="J363" s="340"/>
      <c r="K363" s="326"/>
      <c r="L363" s="326"/>
      <c r="M363" s="326"/>
      <c r="N363" s="326"/>
      <c r="O363" s="364"/>
      <c r="P363" s="364"/>
    </row>
    <row r="364" spans="1:16" x14ac:dyDescent="0.25">
      <c r="A364" s="337"/>
      <c r="B364" s="338"/>
      <c r="C364" s="339"/>
      <c r="D364" s="340"/>
      <c r="E364" s="341"/>
      <c r="F364" s="339"/>
      <c r="G364" s="340"/>
      <c r="H364" s="341"/>
      <c r="I364" s="342"/>
      <c r="J364" s="340"/>
      <c r="K364" s="326"/>
      <c r="L364" s="326"/>
      <c r="M364" s="326"/>
      <c r="N364" s="326"/>
      <c r="O364" s="364"/>
      <c r="P364" s="364"/>
    </row>
    <row r="365" spans="1:16" x14ac:dyDescent="0.25">
      <c r="A365" s="337"/>
      <c r="B365" s="338"/>
      <c r="C365" s="339"/>
      <c r="D365" s="340"/>
      <c r="E365" s="341"/>
      <c r="F365" s="339"/>
      <c r="G365" s="340"/>
      <c r="H365" s="341"/>
      <c r="I365" s="342"/>
      <c r="J365" s="340"/>
      <c r="K365" s="326"/>
      <c r="L365" s="326"/>
      <c r="M365" s="326"/>
      <c r="N365" s="326"/>
      <c r="O365" s="364"/>
      <c r="P365" s="364"/>
    </row>
    <row r="366" spans="1:16" x14ac:dyDescent="0.25">
      <c r="A366" s="337"/>
      <c r="B366" s="338"/>
      <c r="C366" s="339"/>
      <c r="D366" s="340"/>
      <c r="E366" s="341"/>
      <c r="F366" s="339"/>
      <c r="G366" s="340"/>
      <c r="H366" s="341"/>
      <c r="I366" s="342"/>
      <c r="J366" s="340"/>
      <c r="K366" s="326"/>
      <c r="L366" s="326"/>
      <c r="M366" s="326"/>
      <c r="N366" s="326"/>
      <c r="O366" s="364"/>
      <c r="P366" s="364"/>
    </row>
    <row r="367" spans="1:16" x14ac:dyDescent="0.25">
      <c r="A367" s="337"/>
      <c r="B367" s="338"/>
      <c r="C367" s="339"/>
      <c r="D367" s="340"/>
      <c r="E367" s="341"/>
      <c r="F367" s="339"/>
      <c r="G367" s="340"/>
      <c r="H367" s="341"/>
      <c r="I367" s="342"/>
      <c r="J367" s="340"/>
      <c r="K367" s="326"/>
      <c r="L367" s="326"/>
      <c r="M367" s="326"/>
      <c r="N367" s="326"/>
      <c r="O367" s="364"/>
      <c r="P367" s="364"/>
    </row>
    <row r="368" spans="1:16" x14ac:dyDescent="0.25">
      <c r="A368" s="337"/>
      <c r="B368" s="338"/>
      <c r="C368" s="339"/>
      <c r="D368" s="340"/>
      <c r="E368" s="341"/>
      <c r="F368" s="339"/>
      <c r="G368" s="340"/>
      <c r="H368" s="341"/>
      <c r="I368" s="342"/>
      <c r="J368" s="340"/>
      <c r="K368" s="326"/>
      <c r="L368" s="326"/>
      <c r="M368" s="326"/>
      <c r="N368" s="326"/>
      <c r="O368" s="364"/>
      <c r="P368" s="364"/>
    </row>
    <row r="369" spans="1:16" x14ac:dyDescent="0.25">
      <c r="A369" s="337"/>
      <c r="B369" s="338"/>
      <c r="C369" s="339"/>
      <c r="D369" s="340"/>
      <c r="E369" s="341"/>
      <c r="F369" s="339"/>
      <c r="G369" s="340"/>
      <c r="H369" s="341"/>
      <c r="I369" s="342"/>
      <c r="J369" s="340"/>
      <c r="K369" s="326"/>
      <c r="L369" s="326"/>
      <c r="M369" s="326"/>
      <c r="N369" s="326"/>
      <c r="O369" s="364"/>
      <c r="P369" s="364"/>
    </row>
    <row r="370" spans="1:16" x14ac:dyDescent="0.25">
      <c r="A370" s="337"/>
      <c r="B370" s="338"/>
      <c r="C370" s="339"/>
      <c r="D370" s="340"/>
      <c r="E370" s="341"/>
      <c r="F370" s="339"/>
      <c r="G370" s="340"/>
      <c r="H370" s="341"/>
      <c r="I370" s="342"/>
      <c r="J370" s="340"/>
      <c r="K370" s="326"/>
      <c r="L370" s="326"/>
      <c r="M370" s="326"/>
      <c r="N370" s="326"/>
      <c r="O370" s="364"/>
      <c r="P370" s="364"/>
    </row>
    <row r="371" spans="1:16" x14ac:dyDescent="0.25">
      <c r="A371" s="337"/>
      <c r="B371" s="338"/>
      <c r="C371" s="339"/>
      <c r="D371" s="340"/>
      <c r="E371" s="341"/>
      <c r="F371" s="339"/>
      <c r="G371" s="340"/>
      <c r="H371" s="341"/>
      <c r="I371" s="342"/>
      <c r="J371" s="340"/>
      <c r="K371" s="326"/>
      <c r="L371" s="326"/>
      <c r="M371" s="326"/>
      <c r="N371" s="326"/>
      <c r="O371" s="364"/>
      <c r="P371" s="364"/>
    </row>
    <row r="372" spans="1:16" x14ac:dyDescent="0.25">
      <c r="A372" s="337"/>
      <c r="B372" s="338"/>
      <c r="C372" s="339"/>
      <c r="D372" s="340"/>
      <c r="E372" s="341"/>
      <c r="F372" s="339"/>
      <c r="G372" s="340"/>
      <c r="H372" s="341"/>
      <c r="I372" s="342"/>
      <c r="J372" s="340"/>
      <c r="K372" s="326"/>
      <c r="L372" s="326"/>
      <c r="M372" s="326"/>
      <c r="N372" s="326"/>
      <c r="O372" s="364"/>
      <c r="P372" s="364"/>
    </row>
    <row r="373" spans="1:16" x14ac:dyDescent="0.25">
      <c r="A373" s="337"/>
      <c r="B373" s="338"/>
      <c r="C373" s="339"/>
      <c r="D373" s="340"/>
      <c r="E373" s="341"/>
      <c r="F373" s="339"/>
      <c r="G373" s="340"/>
      <c r="H373" s="341"/>
      <c r="I373" s="342"/>
      <c r="J373" s="340"/>
      <c r="K373" s="326"/>
      <c r="L373" s="326"/>
      <c r="M373" s="326"/>
      <c r="N373" s="326"/>
      <c r="O373" s="364"/>
      <c r="P373" s="364"/>
    </row>
    <row r="374" spans="1:16" x14ac:dyDescent="0.25">
      <c r="A374" s="337"/>
      <c r="B374" s="338"/>
      <c r="C374" s="339"/>
      <c r="D374" s="340"/>
      <c r="E374" s="341"/>
      <c r="F374" s="339"/>
      <c r="G374" s="340"/>
      <c r="H374" s="341"/>
      <c r="I374" s="342"/>
      <c r="J374" s="340"/>
      <c r="K374" s="326"/>
      <c r="L374" s="326"/>
      <c r="M374" s="326"/>
      <c r="N374" s="326"/>
      <c r="O374" s="364"/>
      <c r="P374" s="364"/>
    </row>
    <row r="375" spans="1:16" x14ac:dyDescent="0.25">
      <c r="A375" s="337"/>
      <c r="B375" s="338"/>
      <c r="C375" s="339"/>
      <c r="D375" s="340"/>
      <c r="E375" s="341"/>
      <c r="F375" s="339"/>
      <c r="G375" s="340"/>
      <c r="H375" s="341"/>
      <c r="I375" s="342"/>
      <c r="J375" s="340"/>
      <c r="K375" s="326"/>
      <c r="L375" s="326"/>
      <c r="M375" s="326"/>
      <c r="N375" s="326"/>
      <c r="O375" s="364"/>
      <c r="P375" s="364"/>
    </row>
    <row r="376" spans="1:16" x14ac:dyDescent="0.25">
      <c r="A376" s="337"/>
      <c r="B376" s="338"/>
      <c r="C376" s="339"/>
      <c r="D376" s="340"/>
      <c r="E376" s="341"/>
      <c r="F376" s="339"/>
      <c r="G376" s="340"/>
      <c r="H376" s="341"/>
      <c r="I376" s="342"/>
      <c r="J376" s="340"/>
      <c r="K376" s="326"/>
      <c r="L376" s="326"/>
      <c r="M376" s="326"/>
      <c r="N376" s="326"/>
      <c r="O376" s="364"/>
      <c r="P376" s="364"/>
    </row>
    <row r="377" spans="1:16" x14ac:dyDescent="0.25">
      <c r="A377" s="337"/>
      <c r="B377" s="338"/>
      <c r="C377" s="339"/>
      <c r="D377" s="340"/>
      <c r="E377" s="341"/>
      <c r="F377" s="339"/>
      <c r="G377" s="340"/>
      <c r="H377" s="341"/>
      <c r="I377" s="342"/>
      <c r="J377" s="340"/>
      <c r="K377" s="326"/>
      <c r="L377" s="326"/>
      <c r="M377" s="326"/>
      <c r="N377" s="326"/>
      <c r="O377" s="364"/>
      <c r="P377" s="364"/>
    </row>
    <row r="378" spans="1:16" x14ac:dyDescent="0.25">
      <c r="A378" s="337"/>
      <c r="B378" s="338"/>
      <c r="C378" s="339"/>
      <c r="D378" s="340"/>
      <c r="E378" s="341"/>
      <c r="F378" s="339"/>
      <c r="G378" s="340"/>
      <c r="H378" s="341"/>
      <c r="I378" s="342"/>
      <c r="J378" s="340"/>
      <c r="K378" s="326"/>
      <c r="L378" s="326"/>
      <c r="M378" s="326"/>
      <c r="N378" s="326"/>
      <c r="O378" s="364"/>
      <c r="P378" s="364"/>
    </row>
    <row r="379" spans="1:16" x14ac:dyDescent="0.25">
      <c r="A379" s="337"/>
      <c r="B379" s="338"/>
      <c r="C379" s="339"/>
      <c r="D379" s="340"/>
      <c r="E379" s="341"/>
      <c r="F379" s="339"/>
      <c r="G379" s="340"/>
      <c r="H379" s="341"/>
      <c r="I379" s="342"/>
      <c r="J379" s="340"/>
      <c r="K379" s="326"/>
      <c r="L379" s="326"/>
      <c r="M379" s="326"/>
      <c r="N379" s="326"/>
      <c r="O379" s="364"/>
      <c r="P379" s="364"/>
    </row>
    <row r="380" spans="1:16" x14ac:dyDescent="0.25">
      <c r="A380" s="337"/>
      <c r="B380" s="338"/>
      <c r="C380" s="339"/>
      <c r="D380" s="340"/>
      <c r="E380" s="341"/>
      <c r="F380" s="339"/>
      <c r="G380" s="340"/>
      <c r="H380" s="341"/>
      <c r="I380" s="342"/>
      <c r="J380" s="340"/>
      <c r="K380" s="326"/>
      <c r="L380" s="326"/>
      <c r="M380" s="326"/>
      <c r="N380" s="326"/>
      <c r="O380" s="364"/>
      <c r="P380" s="364"/>
    </row>
    <row r="381" spans="1:16" x14ac:dyDescent="0.25">
      <c r="A381" s="337"/>
      <c r="B381" s="338"/>
      <c r="C381" s="339"/>
      <c r="D381" s="340"/>
      <c r="E381" s="341"/>
      <c r="F381" s="339"/>
      <c r="G381" s="340"/>
      <c r="H381" s="341"/>
      <c r="I381" s="342"/>
      <c r="J381" s="340"/>
      <c r="K381" s="326"/>
      <c r="L381" s="326"/>
      <c r="M381" s="326"/>
      <c r="N381" s="326"/>
      <c r="O381" s="364"/>
      <c r="P381" s="364"/>
    </row>
    <row r="382" spans="1:16" x14ac:dyDescent="0.25">
      <c r="A382" s="337"/>
      <c r="B382" s="338"/>
      <c r="C382" s="339"/>
      <c r="D382" s="340"/>
      <c r="E382" s="341"/>
      <c r="F382" s="339"/>
      <c r="G382" s="340"/>
      <c r="H382" s="341"/>
      <c r="I382" s="342"/>
      <c r="J382" s="340"/>
      <c r="K382" s="326"/>
      <c r="L382" s="326"/>
      <c r="M382" s="326"/>
      <c r="N382" s="326"/>
      <c r="O382" s="364"/>
      <c r="P382" s="364"/>
    </row>
    <row r="383" spans="1:16" x14ac:dyDescent="0.25">
      <c r="A383" s="337"/>
      <c r="B383" s="338"/>
      <c r="C383" s="339"/>
      <c r="D383" s="340"/>
      <c r="E383" s="341"/>
      <c r="F383" s="339"/>
      <c r="G383" s="340"/>
      <c r="H383" s="341"/>
      <c r="I383" s="342"/>
      <c r="J383" s="340"/>
      <c r="K383" s="326"/>
      <c r="L383" s="326"/>
      <c r="M383" s="326"/>
      <c r="N383" s="326"/>
      <c r="O383" s="364"/>
      <c r="P383" s="364"/>
    </row>
    <row r="384" spans="1:16" x14ac:dyDescent="0.25">
      <c r="A384" s="337"/>
      <c r="B384" s="338"/>
      <c r="C384" s="339"/>
      <c r="D384" s="340"/>
      <c r="E384" s="341"/>
      <c r="F384" s="339"/>
      <c r="G384" s="340"/>
      <c r="H384" s="341"/>
      <c r="I384" s="342"/>
      <c r="J384" s="340"/>
      <c r="K384" s="326"/>
      <c r="L384" s="326"/>
      <c r="M384" s="326"/>
      <c r="N384" s="326"/>
      <c r="O384" s="364"/>
      <c r="P384" s="364"/>
    </row>
    <row r="385" spans="1:16" x14ac:dyDescent="0.25">
      <c r="A385" s="337"/>
      <c r="B385" s="338"/>
      <c r="C385" s="339"/>
      <c r="D385" s="340"/>
      <c r="E385" s="341"/>
      <c r="F385" s="339"/>
      <c r="G385" s="340"/>
      <c r="H385" s="341"/>
      <c r="I385" s="342"/>
      <c r="J385" s="340"/>
      <c r="K385" s="326"/>
      <c r="L385" s="326"/>
      <c r="M385" s="326"/>
      <c r="N385" s="326"/>
      <c r="O385" s="364"/>
      <c r="P385" s="364"/>
    </row>
    <row r="386" spans="1:16" x14ac:dyDescent="0.25">
      <c r="A386" s="337"/>
      <c r="B386" s="338"/>
      <c r="C386" s="339"/>
      <c r="D386" s="340"/>
      <c r="E386" s="341"/>
      <c r="F386" s="339"/>
      <c r="G386" s="340"/>
      <c r="H386" s="341"/>
      <c r="I386" s="342"/>
      <c r="J386" s="340"/>
      <c r="K386" s="326"/>
      <c r="L386" s="326"/>
      <c r="M386" s="326"/>
      <c r="N386" s="326"/>
      <c r="O386" s="364"/>
      <c r="P386" s="364"/>
    </row>
    <row r="387" spans="1:16" x14ac:dyDescent="0.25">
      <c r="A387" s="337"/>
      <c r="B387" s="338"/>
      <c r="C387" s="339"/>
      <c r="D387" s="340"/>
      <c r="E387" s="341"/>
      <c r="F387" s="339"/>
      <c r="G387" s="340"/>
      <c r="H387" s="341"/>
      <c r="I387" s="342"/>
      <c r="J387" s="340"/>
      <c r="K387" s="326"/>
      <c r="L387" s="326"/>
      <c r="M387" s="326"/>
      <c r="N387" s="326"/>
      <c r="O387" s="364"/>
      <c r="P387" s="364"/>
    </row>
    <row r="388" spans="1:16" x14ac:dyDescent="0.25">
      <c r="A388" s="337"/>
      <c r="B388" s="338"/>
      <c r="C388" s="339"/>
      <c r="D388" s="340"/>
      <c r="E388" s="341"/>
      <c r="F388" s="339"/>
      <c r="G388" s="340"/>
      <c r="H388" s="341"/>
      <c r="I388" s="342"/>
      <c r="J388" s="340"/>
      <c r="K388" s="326"/>
      <c r="L388" s="326"/>
      <c r="M388" s="326"/>
      <c r="N388" s="326"/>
      <c r="O388" s="364"/>
      <c r="P388" s="364"/>
    </row>
    <row r="389" spans="1:16" x14ac:dyDescent="0.25">
      <c r="A389" s="337"/>
      <c r="B389" s="338"/>
      <c r="C389" s="339"/>
      <c r="D389" s="340"/>
      <c r="E389" s="341"/>
      <c r="F389" s="339"/>
      <c r="G389" s="340"/>
      <c r="H389" s="341"/>
      <c r="I389" s="342"/>
      <c r="J389" s="340"/>
      <c r="K389" s="326"/>
      <c r="L389" s="326"/>
      <c r="M389" s="326"/>
      <c r="N389" s="326"/>
      <c r="O389" s="364"/>
      <c r="P389" s="364"/>
    </row>
    <row r="390" spans="1:16" x14ac:dyDescent="0.25">
      <c r="A390" s="337"/>
      <c r="B390" s="338"/>
      <c r="C390" s="339"/>
      <c r="D390" s="340"/>
      <c r="E390" s="341"/>
      <c r="F390" s="339"/>
      <c r="G390" s="340"/>
      <c r="H390" s="341"/>
      <c r="I390" s="342"/>
      <c r="J390" s="340"/>
      <c r="K390" s="326"/>
      <c r="L390" s="326"/>
      <c r="M390" s="326"/>
      <c r="N390" s="326"/>
      <c r="O390" s="364"/>
      <c r="P390" s="364"/>
    </row>
    <row r="391" spans="1:16" x14ac:dyDescent="0.25">
      <c r="A391" s="337"/>
      <c r="B391" s="338"/>
      <c r="C391" s="339"/>
      <c r="D391" s="340"/>
      <c r="E391" s="341"/>
      <c r="F391" s="339"/>
      <c r="G391" s="340"/>
      <c r="H391" s="341"/>
      <c r="I391" s="342"/>
      <c r="J391" s="340"/>
      <c r="K391" s="326"/>
      <c r="L391" s="326"/>
      <c r="M391" s="326"/>
      <c r="N391" s="326"/>
      <c r="O391" s="364"/>
      <c r="P391" s="364"/>
    </row>
    <row r="392" spans="1:16" x14ac:dyDescent="0.25">
      <c r="A392" s="337"/>
      <c r="B392" s="338"/>
      <c r="C392" s="339"/>
      <c r="D392" s="340"/>
      <c r="E392" s="341"/>
      <c r="F392" s="339"/>
      <c r="G392" s="340"/>
      <c r="H392" s="341"/>
      <c r="I392" s="342"/>
      <c r="J392" s="340"/>
      <c r="K392" s="326"/>
      <c r="L392" s="326"/>
      <c r="M392" s="326"/>
      <c r="N392" s="326"/>
      <c r="O392" s="364"/>
      <c r="P392" s="364"/>
    </row>
    <row r="393" spans="1:16" x14ac:dyDescent="0.25">
      <c r="A393" s="337"/>
      <c r="B393" s="338"/>
      <c r="C393" s="339"/>
      <c r="D393" s="340"/>
      <c r="E393" s="341"/>
      <c r="F393" s="339"/>
      <c r="G393" s="340"/>
      <c r="H393" s="341"/>
      <c r="I393" s="342"/>
      <c r="J393" s="340"/>
      <c r="K393" s="326"/>
      <c r="L393" s="326"/>
      <c r="M393" s="326"/>
      <c r="N393" s="326"/>
      <c r="O393" s="364"/>
      <c r="P393" s="364"/>
    </row>
    <row r="394" spans="1:16" x14ac:dyDescent="0.25">
      <c r="A394" s="337"/>
      <c r="B394" s="338"/>
      <c r="C394" s="339"/>
      <c r="D394" s="340"/>
      <c r="E394" s="341"/>
      <c r="F394" s="339"/>
      <c r="G394" s="340"/>
      <c r="H394" s="341"/>
      <c r="I394" s="342"/>
      <c r="J394" s="340"/>
      <c r="K394" s="326"/>
      <c r="L394" s="326"/>
      <c r="M394" s="326"/>
      <c r="N394" s="326"/>
      <c r="O394" s="364"/>
      <c r="P394" s="364"/>
    </row>
    <row r="395" spans="1:16" x14ac:dyDescent="0.25">
      <c r="A395" s="337"/>
      <c r="B395" s="338"/>
      <c r="C395" s="339"/>
      <c r="D395" s="340"/>
      <c r="E395" s="341"/>
      <c r="F395" s="339"/>
      <c r="G395" s="340"/>
      <c r="H395" s="341"/>
      <c r="I395" s="342"/>
      <c r="J395" s="340"/>
      <c r="K395" s="326"/>
      <c r="L395" s="326"/>
      <c r="M395" s="326"/>
      <c r="N395" s="326"/>
      <c r="O395" s="364"/>
      <c r="P395" s="364"/>
    </row>
    <row r="396" spans="1:16" x14ac:dyDescent="0.25">
      <c r="A396" s="337"/>
      <c r="B396" s="338"/>
      <c r="C396" s="339"/>
      <c r="D396" s="340"/>
      <c r="E396" s="341"/>
      <c r="F396" s="339"/>
      <c r="G396" s="340"/>
      <c r="H396" s="341"/>
      <c r="I396" s="342"/>
      <c r="J396" s="340"/>
      <c r="K396" s="326"/>
      <c r="L396" s="326"/>
      <c r="M396" s="326"/>
      <c r="N396" s="326"/>
      <c r="O396" s="364"/>
      <c r="P396" s="364"/>
    </row>
    <row r="397" spans="1:16" x14ac:dyDescent="0.25">
      <c r="A397" s="337"/>
      <c r="B397" s="338"/>
      <c r="C397" s="339"/>
      <c r="D397" s="340"/>
      <c r="E397" s="341"/>
      <c r="F397" s="339"/>
      <c r="G397" s="340"/>
      <c r="H397" s="341"/>
      <c r="I397" s="342"/>
      <c r="J397" s="340"/>
      <c r="K397" s="326"/>
      <c r="L397" s="326"/>
      <c r="M397" s="326"/>
      <c r="N397" s="326"/>
      <c r="O397" s="364"/>
      <c r="P397" s="364"/>
    </row>
    <row r="398" spans="1:16" x14ac:dyDescent="0.25">
      <c r="A398" s="337"/>
      <c r="B398" s="338"/>
      <c r="C398" s="339"/>
      <c r="D398" s="340"/>
      <c r="E398" s="341"/>
      <c r="F398" s="339"/>
      <c r="G398" s="340"/>
      <c r="H398" s="341"/>
      <c r="I398" s="342"/>
      <c r="J398" s="340"/>
      <c r="K398" s="326"/>
      <c r="L398" s="326"/>
      <c r="M398" s="326"/>
      <c r="N398" s="326"/>
      <c r="O398" s="364"/>
      <c r="P398" s="364"/>
    </row>
    <row r="399" spans="1:16" x14ac:dyDescent="0.25">
      <c r="A399" s="337"/>
      <c r="B399" s="338"/>
      <c r="C399" s="339"/>
      <c r="D399" s="340"/>
      <c r="E399" s="341"/>
      <c r="F399" s="339"/>
      <c r="G399" s="340"/>
      <c r="H399" s="341"/>
      <c r="I399" s="342"/>
      <c r="J399" s="340"/>
      <c r="K399" s="326"/>
      <c r="L399" s="326"/>
      <c r="M399" s="326"/>
      <c r="N399" s="326"/>
      <c r="O399" s="364"/>
      <c r="P399" s="364"/>
    </row>
    <row r="400" spans="1:16" x14ac:dyDescent="0.25">
      <c r="A400" s="337"/>
      <c r="B400" s="338"/>
      <c r="C400" s="339"/>
      <c r="D400" s="340"/>
      <c r="E400" s="341"/>
      <c r="F400" s="339"/>
      <c r="G400" s="340"/>
      <c r="H400" s="341"/>
      <c r="I400" s="342"/>
      <c r="J400" s="340"/>
      <c r="K400" s="326"/>
      <c r="L400" s="326"/>
      <c r="M400" s="326"/>
      <c r="N400" s="326"/>
      <c r="O400" s="364"/>
      <c r="P400" s="364"/>
    </row>
    <row r="401" spans="1:16" x14ac:dyDescent="0.25">
      <c r="A401" s="337"/>
      <c r="B401" s="338"/>
      <c r="C401" s="339"/>
      <c r="D401" s="340"/>
      <c r="E401" s="341"/>
      <c r="F401" s="339"/>
      <c r="G401" s="340"/>
      <c r="H401" s="341"/>
      <c r="I401" s="342"/>
      <c r="J401" s="340"/>
      <c r="K401" s="326"/>
      <c r="L401" s="326"/>
      <c r="M401" s="326"/>
      <c r="N401" s="326"/>
      <c r="O401" s="364"/>
      <c r="P401" s="364"/>
    </row>
    <row r="402" spans="1:16" x14ac:dyDescent="0.25">
      <c r="A402" s="337"/>
      <c r="B402" s="338"/>
      <c r="C402" s="339"/>
      <c r="D402" s="340"/>
      <c r="E402" s="341"/>
      <c r="F402" s="339"/>
      <c r="G402" s="340"/>
      <c r="H402" s="341"/>
      <c r="I402" s="342"/>
      <c r="J402" s="340"/>
      <c r="K402" s="326"/>
      <c r="L402" s="326"/>
      <c r="M402" s="326"/>
      <c r="N402" s="326"/>
      <c r="O402" s="364"/>
      <c r="P402" s="364"/>
    </row>
    <row r="403" spans="1:16" x14ac:dyDescent="0.25">
      <c r="A403" s="337"/>
      <c r="B403" s="338"/>
      <c r="C403" s="339"/>
      <c r="D403" s="340"/>
      <c r="E403" s="341"/>
      <c r="F403" s="339"/>
      <c r="G403" s="340"/>
      <c r="H403" s="341"/>
      <c r="I403" s="342"/>
      <c r="J403" s="340"/>
      <c r="K403" s="326"/>
      <c r="L403" s="326"/>
      <c r="M403" s="326"/>
      <c r="N403" s="326"/>
      <c r="O403" s="364"/>
      <c r="P403" s="364"/>
    </row>
    <row r="404" spans="1:16" x14ac:dyDescent="0.25">
      <c r="A404" s="337"/>
      <c r="B404" s="338"/>
      <c r="C404" s="339"/>
      <c r="D404" s="340"/>
      <c r="E404" s="341"/>
      <c r="F404" s="339"/>
      <c r="G404" s="340"/>
      <c r="H404" s="341"/>
      <c r="I404" s="342"/>
      <c r="J404" s="340"/>
      <c r="K404" s="326"/>
      <c r="L404" s="326"/>
      <c r="M404" s="326"/>
      <c r="N404" s="326"/>
      <c r="O404" s="364"/>
      <c r="P404" s="364"/>
    </row>
    <row r="405" spans="1:16" x14ac:dyDescent="0.25">
      <c r="A405" s="337"/>
      <c r="B405" s="338"/>
      <c r="C405" s="339"/>
      <c r="D405" s="340"/>
      <c r="E405" s="341"/>
      <c r="F405" s="339"/>
      <c r="G405" s="340"/>
      <c r="H405" s="341"/>
      <c r="I405" s="342"/>
      <c r="J405" s="340"/>
      <c r="K405" s="326"/>
      <c r="L405" s="326"/>
      <c r="M405" s="326"/>
      <c r="N405" s="326"/>
      <c r="O405" s="364"/>
      <c r="P405" s="364"/>
    </row>
    <row r="406" spans="1:16" x14ac:dyDescent="0.25">
      <c r="A406" s="337"/>
      <c r="B406" s="338"/>
      <c r="C406" s="339"/>
      <c r="D406" s="340"/>
      <c r="E406" s="341"/>
      <c r="F406" s="339"/>
      <c r="G406" s="340"/>
      <c r="H406" s="341"/>
      <c r="I406" s="342"/>
      <c r="J406" s="340"/>
      <c r="K406" s="326"/>
      <c r="L406" s="326"/>
      <c r="M406" s="326"/>
      <c r="N406" s="326"/>
      <c r="O406" s="364"/>
      <c r="P406" s="364"/>
    </row>
    <row r="407" spans="1:16" x14ac:dyDescent="0.25">
      <c r="A407" s="337"/>
      <c r="B407" s="338"/>
      <c r="C407" s="339"/>
      <c r="D407" s="340"/>
      <c r="E407" s="341"/>
      <c r="F407" s="339"/>
      <c r="G407" s="340"/>
      <c r="H407" s="341"/>
      <c r="I407" s="342"/>
      <c r="J407" s="340"/>
      <c r="K407" s="326"/>
      <c r="L407" s="326"/>
      <c r="M407" s="326"/>
      <c r="N407" s="326"/>
      <c r="O407" s="364"/>
      <c r="P407" s="364"/>
    </row>
    <row r="408" spans="1:16" x14ac:dyDescent="0.25">
      <c r="A408" s="337"/>
      <c r="B408" s="338"/>
      <c r="C408" s="339"/>
      <c r="D408" s="340"/>
      <c r="E408" s="341"/>
      <c r="F408" s="339"/>
      <c r="G408" s="340"/>
      <c r="H408" s="341"/>
      <c r="I408" s="342"/>
      <c r="J408" s="340"/>
      <c r="K408" s="326"/>
      <c r="L408" s="326"/>
      <c r="M408" s="326"/>
      <c r="N408" s="326"/>
      <c r="O408" s="364"/>
      <c r="P408" s="364"/>
    </row>
    <row r="409" spans="1:16" x14ac:dyDescent="0.25">
      <c r="A409" s="337"/>
      <c r="B409" s="338"/>
      <c r="C409" s="339"/>
      <c r="D409" s="340"/>
      <c r="E409" s="341"/>
      <c r="F409" s="339"/>
      <c r="G409" s="340"/>
      <c r="H409" s="341"/>
      <c r="I409" s="342"/>
      <c r="J409" s="340"/>
      <c r="K409" s="326"/>
      <c r="L409" s="326"/>
      <c r="M409" s="326"/>
      <c r="N409" s="326"/>
      <c r="O409" s="364"/>
      <c r="P409" s="364"/>
    </row>
    <row r="410" spans="1:16" x14ac:dyDescent="0.25">
      <c r="A410" s="337"/>
      <c r="B410" s="338"/>
      <c r="C410" s="339"/>
      <c r="D410" s="340"/>
      <c r="E410" s="341"/>
      <c r="F410" s="339"/>
      <c r="G410" s="340"/>
      <c r="H410" s="341"/>
      <c r="I410" s="342"/>
      <c r="J410" s="340"/>
      <c r="K410" s="326"/>
      <c r="L410" s="326"/>
      <c r="M410" s="326"/>
      <c r="N410" s="326"/>
      <c r="O410" s="364"/>
      <c r="P410" s="364"/>
    </row>
    <row r="411" spans="1:16" x14ac:dyDescent="0.25">
      <c r="A411" s="337"/>
      <c r="B411" s="338"/>
      <c r="C411" s="339"/>
      <c r="D411" s="340"/>
      <c r="E411" s="341"/>
      <c r="F411" s="339"/>
      <c r="G411" s="340"/>
      <c r="H411" s="341"/>
      <c r="I411" s="342"/>
      <c r="J411" s="340"/>
      <c r="K411" s="326"/>
      <c r="L411" s="326"/>
      <c r="M411" s="326"/>
      <c r="N411" s="326"/>
      <c r="O411" s="364"/>
      <c r="P411" s="364"/>
    </row>
    <row r="412" spans="1:16" x14ac:dyDescent="0.25">
      <c r="A412" s="337"/>
      <c r="B412" s="338"/>
      <c r="C412" s="339"/>
      <c r="D412" s="340"/>
      <c r="E412" s="341"/>
      <c r="F412" s="339"/>
      <c r="G412" s="340"/>
      <c r="H412" s="341"/>
      <c r="I412" s="342"/>
      <c r="J412" s="340"/>
      <c r="K412" s="326"/>
      <c r="L412" s="326"/>
      <c r="M412" s="326"/>
      <c r="N412" s="326"/>
      <c r="O412" s="364"/>
      <c r="P412" s="364"/>
    </row>
    <row r="413" spans="1:16" x14ac:dyDescent="0.25">
      <c r="A413" s="337"/>
      <c r="B413" s="338"/>
      <c r="C413" s="339"/>
      <c r="D413" s="340"/>
      <c r="E413" s="341"/>
      <c r="F413" s="339"/>
      <c r="G413" s="340"/>
      <c r="H413" s="341"/>
      <c r="I413" s="342"/>
      <c r="J413" s="340"/>
      <c r="K413" s="326"/>
      <c r="L413" s="326"/>
      <c r="M413" s="326"/>
      <c r="N413" s="326"/>
      <c r="O413" s="364"/>
      <c r="P413" s="364"/>
    </row>
    <row r="414" spans="1:16" x14ac:dyDescent="0.25">
      <c r="A414" s="337"/>
      <c r="B414" s="338"/>
      <c r="C414" s="339"/>
      <c r="D414" s="340"/>
      <c r="E414" s="341"/>
      <c r="F414" s="339"/>
      <c r="G414" s="340"/>
      <c r="H414" s="341"/>
      <c r="I414" s="342"/>
      <c r="J414" s="340"/>
      <c r="K414" s="326"/>
      <c r="L414" s="326"/>
      <c r="M414" s="326"/>
      <c r="N414" s="326"/>
      <c r="O414" s="364"/>
      <c r="P414" s="364"/>
    </row>
    <row r="415" spans="1:16" x14ac:dyDescent="0.25">
      <c r="A415" s="337"/>
      <c r="B415" s="338"/>
      <c r="C415" s="339"/>
      <c r="D415" s="340"/>
      <c r="E415" s="341"/>
      <c r="F415" s="339"/>
      <c r="G415" s="340"/>
      <c r="H415" s="341"/>
      <c r="I415" s="342"/>
      <c r="J415" s="340"/>
      <c r="K415" s="326"/>
      <c r="L415" s="326"/>
      <c r="M415" s="326"/>
      <c r="N415" s="326"/>
      <c r="O415" s="364"/>
      <c r="P415" s="364"/>
    </row>
    <row r="416" spans="1:16" x14ac:dyDescent="0.25">
      <c r="A416" s="337"/>
      <c r="B416" s="338"/>
      <c r="C416" s="339"/>
      <c r="D416" s="340"/>
      <c r="E416" s="341"/>
      <c r="F416" s="339"/>
      <c r="G416" s="340"/>
      <c r="H416" s="341"/>
      <c r="I416" s="342"/>
      <c r="J416" s="340"/>
      <c r="K416" s="326"/>
      <c r="L416" s="326"/>
      <c r="M416" s="326"/>
      <c r="N416" s="326"/>
      <c r="O416" s="364"/>
      <c r="P416" s="364"/>
    </row>
    <row r="417" spans="1:16" x14ac:dyDescent="0.25">
      <c r="A417" s="337"/>
      <c r="B417" s="338"/>
      <c r="C417" s="339"/>
      <c r="D417" s="340"/>
      <c r="E417" s="341"/>
      <c r="F417" s="339"/>
      <c r="G417" s="340"/>
      <c r="H417" s="341"/>
      <c r="I417" s="342"/>
      <c r="J417" s="340"/>
      <c r="K417" s="326"/>
      <c r="L417" s="326"/>
      <c r="M417" s="326"/>
      <c r="N417" s="326"/>
      <c r="O417" s="364"/>
      <c r="P417" s="364"/>
    </row>
    <row r="418" spans="1:16" x14ac:dyDescent="0.25">
      <c r="A418" s="337"/>
      <c r="B418" s="338"/>
      <c r="C418" s="339"/>
      <c r="D418" s="340"/>
      <c r="E418" s="341"/>
      <c r="F418" s="339"/>
      <c r="G418" s="340"/>
      <c r="H418" s="341"/>
      <c r="I418" s="342"/>
      <c r="J418" s="340"/>
      <c r="K418" s="326"/>
      <c r="L418" s="326"/>
      <c r="M418" s="326"/>
      <c r="N418" s="326"/>
      <c r="O418" s="364"/>
      <c r="P418" s="364"/>
    </row>
    <row r="419" spans="1:16" x14ac:dyDescent="0.25">
      <c r="A419" s="337"/>
      <c r="B419" s="338"/>
      <c r="C419" s="339"/>
      <c r="D419" s="340"/>
      <c r="E419" s="341"/>
      <c r="F419" s="339"/>
      <c r="G419" s="340"/>
      <c r="H419" s="341"/>
      <c r="I419" s="342"/>
      <c r="J419" s="340"/>
      <c r="K419" s="326"/>
      <c r="L419" s="326"/>
      <c r="M419" s="326"/>
      <c r="N419" s="326"/>
      <c r="O419" s="364"/>
      <c r="P419" s="364"/>
    </row>
    <row r="420" spans="1:16" x14ac:dyDescent="0.25">
      <c r="A420" s="337"/>
      <c r="B420" s="338"/>
      <c r="C420" s="339"/>
      <c r="D420" s="340"/>
      <c r="E420" s="341"/>
      <c r="F420" s="339"/>
      <c r="G420" s="340"/>
      <c r="H420" s="341"/>
      <c r="I420" s="342"/>
      <c r="J420" s="340"/>
      <c r="K420" s="326"/>
      <c r="L420" s="326"/>
      <c r="M420" s="326"/>
      <c r="N420" s="326"/>
      <c r="O420" s="364"/>
      <c r="P420" s="364"/>
    </row>
    <row r="421" spans="1:16" x14ac:dyDescent="0.25">
      <c r="A421" s="337"/>
      <c r="B421" s="338"/>
      <c r="C421" s="339"/>
      <c r="D421" s="340"/>
      <c r="E421" s="341"/>
      <c r="F421" s="339"/>
      <c r="G421" s="340"/>
      <c r="H421" s="341"/>
      <c r="I421" s="342"/>
      <c r="J421" s="340"/>
      <c r="K421" s="326"/>
      <c r="L421" s="326"/>
      <c r="M421" s="326"/>
      <c r="N421" s="326"/>
      <c r="O421" s="364"/>
      <c r="P421" s="364"/>
    </row>
    <row r="422" spans="1:16" x14ac:dyDescent="0.25">
      <c r="A422" s="337"/>
      <c r="B422" s="338"/>
      <c r="C422" s="339"/>
      <c r="D422" s="340"/>
      <c r="E422" s="341"/>
      <c r="F422" s="339"/>
      <c r="G422" s="340"/>
      <c r="H422" s="341"/>
      <c r="I422" s="342"/>
      <c r="J422" s="340"/>
      <c r="K422" s="326"/>
      <c r="L422" s="326"/>
      <c r="M422" s="326"/>
      <c r="N422" s="326"/>
      <c r="O422" s="364"/>
      <c r="P422" s="364"/>
    </row>
    <row r="423" spans="1:16" x14ac:dyDescent="0.25">
      <c r="A423" s="337"/>
      <c r="B423" s="338"/>
      <c r="C423" s="339"/>
      <c r="D423" s="340"/>
      <c r="E423" s="341"/>
      <c r="F423" s="339"/>
      <c r="G423" s="340"/>
      <c r="H423" s="341"/>
      <c r="I423" s="342"/>
      <c r="J423" s="340"/>
      <c r="K423" s="326"/>
      <c r="L423" s="326"/>
      <c r="M423" s="326"/>
      <c r="N423" s="326"/>
      <c r="O423" s="364"/>
      <c r="P423" s="364"/>
    </row>
    <row r="424" spans="1:16" x14ac:dyDescent="0.25">
      <c r="A424" s="337"/>
      <c r="B424" s="338"/>
      <c r="C424" s="339"/>
      <c r="D424" s="340"/>
      <c r="E424" s="341"/>
      <c r="F424" s="339"/>
      <c r="G424" s="340"/>
      <c r="H424" s="341"/>
      <c r="I424" s="342"/>
      <c r="J424" s="340"/>
      <c r="K424" s="326"/>
      <c r="L424" s="326"/>
      <c r="M424" s="326"/>
      <c r="N424" s="326"/>
      <c r="O424" s="364"/>
      <c r="P424" s="364"/>
    </row>
    <row r="425" spans="1:16" x14ac:dyDescent="0.25">
      <c r="A425" s="337"/>
      <c r="B425" s="338"/>
      <c r="C425" s="339"/>
      <c r="D425" s="340"/>
      <c r="E425" s="341"/>
      <c r="F425" s="339"/>
      <c r="G425" s="340"/>
      <c r="H425" s="341"/>
      <c r="I425" s="342"/>
      <c r="J425" s="340"/>
      <c r="K425" s="326"/>
      <c r="L425" s="326"/>
      <c r="M425" s="326"/>
      <c r="N425" s="326"/>
      <c r="O425" s="364"/>
      <c r="P425" s="364"/>
    </row>
    <row r="426" spans="1:16" x14ac:dyDescent="0.25">
      <c r="A426" s="337"/>
      <c r="B426" s="338"/>
      <c r="C426" s="339"/>
      <c r="D426" s="340"/>
      <c r="E426" s="341"/>
      <c r="F426" s="339"/>
      <c r="G426" s="340"/>
      <c r="H426" s="341"/>
      <c r="I426" s="342"/>
      <c r="J426" s="340"/>
      <c r="K426" s="326"/>
      <c r="L426" s="326"/>
      <c r="M426" s="326"/>
      <c r="N426" s="326"/>
      <c r="O426" s="364"/>
      <c r="P426" s="364"/>
    </row>
    <row r="427" spans="1:16" x14ac:dyDescent="0.25">
      <c r="A427" s="337"/>
      <c r="B427" s="338"/>
      <c r="C427" s="339"/>
      <c r="D427" s="340"/>
      <c r="E427" s="341"/>
      <c r="F427" s="339"/>
      <c r="G427" s="340"/>
      <c r="H427" s="341"/>
      <c r="I427" s="342"/>
      <c r="J427" s="340"/>
      <c r="K427" s="326"/>
      <c r="L427" s="326"/>
      <c r="M427" s="326"/>
      <c r="N427" s="326"/>
      <c r="O427" s="364"/>
      <c r="P427" s="364"/>
    </row>
    <row r="428" spans="1:16" x14ac:dyDescent="0.25">
      <c r="A428" s="337"/>
      <c r="B428" s="338"/>
      <c r="C428" s="339"/>
      <c r="D428" s="340"/>
      <c r="E428" s="341"/>
      <c r="F428" s="339"/>
      <c r="G428" s="340"/>
      <c r="H428" s="341"/>
      <c r="I428" s="342"/>
      <c r="J428" s="340"/>
      <c r="K428" s="326"/>
      <c r="L428" s="326"/>
      <c r="M428" s="326"/>
      <c r="N428" s="326"/>
      <c r="O428" s="364"/>
      <c r="P428" s="364"/>
    </row>
    <row r="429" spans="1:16" x14ac:dyDescent="0.25">
      <c r="A429" s="337"/>
      <c r="B429" s="338"/>
      <c r="C429" s="339"/>
      <c r="D429" s="340"/>
      <c r="E429" s="341"/>
      <c r="F429" s="339"/>
      <c r="G429" s="340"/>
      <c r="H429" s="341"/>
      <c r="I429" s="342"/>
      <c r="J429" s="340"/>
      <c r="K429" s="326"/>
      <c r="L429" s="326"/>
      <c r="M429" s="326"/>
      <c r="N429" s="326"/>
      <c r="O429" s="364"/>
      <c r="P429" s="364"/>
    </row>
    <row r="430" spans="1:16" x14ac:dyDescent="0.25">
      <c r="A430" s="337"/>
      <c r="B430" s="338"/>
      <c r="C430" s="339"/>
      <c r="D430" s="340"/>
      <c r="E430" s="341"/>
      <c r="F430" s="339"/>
      <c r="G430" s="340"/>
      <c r="H430" s="341"/>
      <c r="I430" s="342"/>
      <c r="J430" s="340"/>
      <c r="K430" s="326"/>
      <c r="L430" s="326"/>
      <c r="M430" s="326"/>
      <c r="N430" s="326"/>
      <c r="O430" s="364"/>
      <c r="P430" s="364"/>
    </row>
    <row r="431" spans="1:16" x14ac:dyDescent="0.25">
      <c r="A431" s="337"/>
      <c r="B431" s="338"/>
      <c r="C431" s="339"/>
      <c r="D431" s="340"/>
      <c r="E431" s="341"/>
      <c r="F431" s="339"/>
      <c r="G431" s="340"/>
      <c r="H431" s="341"/>
      <c r="I431" s="342"/>
      <c r="J431" s="340"/>
      <c r="K431" s="326"/>
      <c r="L431" s="326"/>
      <c r="M431" s="326"/>
      <c r="N431" s="326"/>
      <c r="O431" s="364"/>
      <c r="P431" s="364"/>
    </row>
    <row r="432" spans="1:16" x14ac:dyDescent="0.25">
      <c r="A432" s="337"/>
      <c r="B432" s="338"/>
      <c r="C432" s="339"/>
      <c r="D432" s="340"/>
      <c r="E432" s="341"/>
      <c r="F432" s="339"/>
      <c r="G432" s="340"/>
      <c r="H432" s="341"/>
      <c r="I432" s="342"/>
      <c r="J432" s="340"/>
      <c r="K432" s="326"/>
      <c r="L432" s="326"/>
      <c r="M432" s="326"/>
      <c r="N432" s="326"/>
      <c r="O432" s="364"/>
      <c r="P432" s="364"/>
    </row>
    <row r="433" spans="1:16" x14ac:dyDescent="0.25">
      <c r="A433" s="337"/>
      <c r="B433" s="338"/>
      <c r="C433" s="339"/>
      <c r="D433" s="340"/>
      <c r="E433" s="341"/>
      <c r="F433" s="339"/>
      <c r="G433" s="340"/>
      <c r="H433" s="341"/>
      <c r="I433" s="342"/>
      <c r="J433" s="340"/>
      <c r="K433" s="326"/>
      <c r="L433" s="326"/>
      <c r="M433" s="326"/>
      <c r="N433" s="326"/>
      <c r="O433" s="364"/>
      <c r="P433" s="364"/>
    </row>
    <row r="434" spans="1:16" x14ac:dyDescent="0.25">
      <c r="A434" s="337"/>
      <c r="B434" s="338"/>
      <c r="C434" s="339"/>
      <c r="D434" s="340"/>
      <c r="E434" s="341"/>
      <c r="F434" s="339"/>
      <c r="G434" s="340"/>
      <c r="H434" s="341"/>
      <c r="I434" s="342"/>
      <c r="J434" s="340"/>
      <c r="K434" s="326"/>
      <c r="L434" s="326"/>
      <c r="M434" s="326"/>
      <c r="N434" s="326"/>
      <c r="O434" s="364"/>
      <c r="P434" s="364"/>
    </row>
    <row r="435" spans="1:16" x14ac:dyDescent="0.25">
      <c r="A435" s="337"/>
      <c r="B435" s="338"/>
      <c r="C435" s="339"/>
      <c r="D435" s="340"/>
      <c r="E435" s="341"/>
      <c r="F435" s="339"/>
      <c r="G435" s="340"/>
      <c r="H435" s="341"/>
      <c r="I435" s="342"/>
      <c r="J435" s="340"/>
      <c r="K435" s="326"/>
      <c r="L435" s="326"/>
      <c r="M435" s="326"/>
      <c r="N435" s="326"/>
      <c r="O435" s="364"/>
      <c r="P435" s="364"/>
    </row>
    <row r="436" spans="1:16" x14ac:dyDescent="0.25">
      <c r="A436" s="337"/>
      <c r="B436" s="338"/>
      <c r="C436" s="339"/>
      <c r="D436" s="340"/>
      <c r="E436" s="341"/>
      <c r="F436" s="339"/>
      <c r="G436" s="340"/>
      <c r="H436" s="341"/>
      <c r="I436" s="342"/>
      <c r="J436" s="340"/>
      <c r="K436" s="326"/>
      <c r="L436" s="326"/>
      <c r="M436" s="326"/>
      <c r="N436" s="326"/>
      <c r="O436" s="364"/>
      <c r="P436" s="364"/>
    </row>
    <row r="437" spans="1:16" x14ac:dyDescent="0.25">
      <c r="A437" s="337"/>
      <c r="B437" s="338"/>
      <c r="C437" s="339"/>
      <c r="D437" s="340"/>
      <c r="E437" s="341"/>
      <c r="F437" s="339"/>
      <c r="G437" s="340"/>
      <c r="H437" s="341"/>
      <c r="I437" s="342"/>
      <c r="J437" s="340"/>
      <c r="K437" s="326"/>
      <c r="L437" s="326"/>
      <c r="M437" s="326"/>
      <c r="N437" s="326"/>
      <c r="O437" s="364"/>
      <c r="P437" s="364"/>
    </row>
    <row r="438" spans="1:16" x14ac:dyDescent="0.25">
      <c r="A438" s="337"/>
      <c r="B438" s="338"/>
      <c r="C438" s="339"/>
      <c r="D438" s="340"/>
      <c r="E438" s="341"/>
      <c r="F438" s="339"/>
      <c r="G438" s="340"/>
      <c r="H438" s="341"/>
      <c r="I438" s="342"/>
      <c r="J438" s="340"/>
      <c r="K438" s="326"/>
      <c r="L438" s="326"/>
      <c r="M438" s="326"/>
      <c r="N438" s="326"/>
      <c r="O438" s="364"/>
      <c r="P438" s="364"/>
    </row>
    <row r="439" spans="1:16" x14ac:dyDescent="0.25">
      <c r="A439" s="337"/>
      <c r="B439" s="338"/>
      <c r="C439" s="339"/>
      <c r="D439" s="340"/>
      <c r="E439" s="341"/>
      <c r="F439" s="339"/>
      <c r="G439" s="340"/>
      <c r="H439" s="341"/>
      <c r="I439" s="342"/>
      <c r="J439" s="340"/>
      <c r="K439" s="326"/>
      <c r="L439" s="326"/>
      <c r="M439" s="326"/>
      <c r="N439" s="326"/>
      <c r="O439" s="364"/>
      <c r="P439" s="364"/>
    </row>
    <row r="440" spans="1:16" x14ac:dyDescent="0.25">
      <c r="A440" s="337"/>
      <c r="B440" s="338"/>
      <c r="C440" s="339"/>
      <c r="D440" s="340"/>
      <c r="E440" s="341"/>
      <c r="F440" s="339"/>
      <c r="G440" s="340"/>
      <c r="H440" s="341"/>
      <c r="I440" s="342"/>
      <c r="J440" s="340"/>
      <c r="K440" s="326"/>
      <c r="L440" s="326"/>
      <c r="M440" s="326"/>
      <c r="N440" s="326"/>
      <c r="O440" s="364"/>
      <c r="P440" s="364"/>
    </row>
    <row r="441" spans="1:16" x14ac:dyDescent="0.25">
      <c r="A441" s="337"/>
      <c r="B441" s="338"/>
      <c r="C441" s="339"/>
      <c r="D441" s="340"/>
      <c r="E441" s="341"/>
      <c r="F441" s="339"/>
      <c r="G441" s="340"/>
      <c r="H441" s="341"/>
      <c r="I441" s="342"/>
      <c r="J441" s="340"/>
      <c r="K441" s="326"/>
      <c r="L441" s="326"/>
      <c r="M441" s="326"/>
      <c r="N441" s="326"/>
      <c r="O441" s="364"/>
      <c r="P441" s="364"/>
    </row>
    <row r="442" spans="1:16" x14ac:dyDescent="0.25">
      <c r="A442" s="337"/>
      <c r="B442" s="338"/>
      <c r="C442" s="339"/>
      <c r="D442" s="340"/>
      <c r="E442" s="341"/>
      <c r="F442" s="339"/>
      <c r="G442" s="340"/>
      <c r="H442" s="341"/>
      <c r="I442" s="342"/>
      <c r="J442" s="340"/>
      <c r="K442" s="326"/>
      <c r="L442" s="326"/>
      <c r="M442" s="326"/>
      <c r="N442" s="326"/>
      <c r="O442" s="364"/>
      <c r="P442" s="364"/>
    </row>
    <row r="443" spans="1:16" x14ac:dyDescent="0.25">
      <c r="A443" s="337"/>
      <c r="B443" s="338"/>
      <c r="C443" s="339"/>
      <c r="D443" s="340"/>
      <c r="E443" s="341"/>
      <c r="F443" s="339"/>
      <c r="G443" s="340"/>
      <c r="H443" s="341"/>
      <c r="I443" s="342"/>
      <c r="J443" s="340"/>
      <c r="K443" s="326"/>
      <c r="L443" s="326"/>
      <c r="M443" s="326"/>
      <c r="N443" s="326"/>
      <c r="O443" s="364"/>
      <c r="P443" s="364"/>
    </row>
    <row r="444" spans="1:16" x14ac:dyDescent="0.25">
      <c r="A444" s="337"/>
      <c r="B444" s="338"/>
      <c r="C444" s="339"/>
      <c r="D444" s="340"/>
      <c r="E444" s="341"/>
      <c r="F444" s="339"/>
      <c r="G444" s="340"/>
      <c r="H444" s="341"/>
      <c r="I444" s="342"/>
      <c r="J444" s="340"/>
      <c r="K444" s="326"/>
      <c r="L444" s="326"/>
      <c r="M444" s="326"/>
      <c r="N444" s="326"/>
      <c r="O444" s="364"/>
      <c r="P444" s="364"/>
    </row>
    <row r="445" spans="1:16" x14ac:dyDescent="0.25">
      <c r="A445" s="337"/>
      <c r="B445" s="338"/>
      <c r="C445" s="339"/>
      <c r="D445" s="340"/>
      <c r="E445" s="341"/>
      <c r="F445" s="339"/>
      <c r="G445" s="340"/>
      <c r="H445" s="341"/>
      <c r="I445" s="342"/>
      <c r="J445" s="340"/>
      <c r="K445" s="326"/>
      <c r="L445" s="326"/>
      <c r="M445" s="326"/>
      <c r="N445" s="326"/>
      <c r="O445" s="364"/>
      <c r="P445" s="364"/>
    </row>
    <row r="446" spans="1:16" x14ac:dyDescent="0.25">
      <c r="A446" s="337"/>
      <c r="B446" s="338"/>
      <c r="C446" s="339"/>
      <c r="D446" s="340"/>
      <c r="E446" s="341"/>
      <c r="F446" s="339"/>
      <c r="G446" s="340"/>
      <c r="H446" s="341"/>
      <c r="I446" s="342"/>
      <c r="J446" s="340"/>
      <c r="K446" s="326"/>
      <c r="L446" s="326"/>
      <c r="M446" s="326"/>
      <c r="N446" s="326"/>
      <c r="O446" s="364"/>
      <c r="P446" s="364"/>
    </row>
    <row r="447" spans="1:16" x14ac:dyDescent="0.25">
      <c r="A447" s="337"/>
      <c r="B447" s="338"/>
      <c r="C447" s="339"/>
      <c r="D447" s="340"/>
      <c r="E447" s="341"/>
      <c r="F447" s="339"/>
      <c r="G447" s="340"/>
      <c r="H447" s="341"/>
      <c r="I447" s="342"/>
      <c r="J447" s="340"/>
      <c r="K447" s="326"/>
      <c r="L447" s="326"/>
      <c r="M447" s="326"/>
      <c r="N447" s="326"/>
      <c r="O447" s="364"/>
      <c r="P447" s="364"/>
    </row>
    <row r="448" spans="1:16" x14ac:dyDescent="0.25">
      <c r="A448" s="337"/>
      <c r="B448" s="338"/>
      <c r="C448" s="339"/>
      <c r="D448" s="340"/>
      <c r="E448" s="341"/>
      <c r="F448" s="339"/>
      <c r="G448" s="340"/>
      <c r="H448" s="341"/>
      <c r="I448" s="342"/>
      <c r="J448" s="340"/>
      <c r="K448" s="326"/>
      <c r="L448" s="326"/>
      <c r="M448" s="326"/>
      <c r="N448" s="326"/>
      <c r="O448" s="364"/>
      <c r="P448" s="364"/>
    </row>
    <row r="449" spans="1:16" x14ac:dyDescent="0.25">
      <c r="A449" s="337"/>
      <c r="B449" s="338"/>
      <c r="C449" s="339"/>
      <c r="D449" s="340"/>
      <c r="E449" s="341"/>
      <c r="F449" s="339"/>
      <c r="G449" s="340"/>
      <c r="H449" s="341"/>
      <c r="I449" s="342"/>
      <c r="J449" s="340"/>
      <c r="K449" s="326"/>
      <c r="L449" s="326"/>
      <c r="M449" s="326"/>
      <c r="N449" s="326"/>
      <c r="O449" s="364"/>
      <c r="P449" s="364"/>
    </row>
    <row r="450" spans="1:16" x14ac:dyDescent="0.25">
      <c r="A450" s="337"/>
      <c r="B450" s="338"/>
      <c r="C450" s="339"/>
      <c r="D450" s="340"/>
      <c r="E450" s="341"/>
      <c r="F450" s="339"/>
      <c r="G450" s="340"/>
      <c r="H450" s="341"/>
      <c r="I450" s="342"/>
      <c r="J450" s="340"/>
      <c r="K450" s="326"/>
      <c r="L450" s="326"/>
      <c r="M450" s="326"/>
      <c r="N450" s="326"/>
      <c r="O450" s="364"/>
      <c r="P450" s="364"/>
    </row>
    <row r="451" spans="1:16" x14ac:dyDescent="0.25">
      <c r="A451" s="337"/>
      <c r="B451" s="338"/>
      <c r="C451" s="339"/>
      <c r="D451" s="340"/>
      <c r="E451" s="341"/>
      <c r="F451" s="339"/>
      <c r="G451" s="340"/>
      <c r="H451" s="341"/>
      <c r="I451" s="342"/>
      <c r="J451" s="340"/>
      <c r="K451" s="326"/>
      <c r="L451" s="326"/>
      <c r="M451" s="326"/>
      <c r="N451" s="326"/>
      <c r="O451" s="364"/>
      <c r="P451" s="364"/>
    </row>
    <row r="452" spans="1:16" x14ac:dyDescent="0.25">
      <c r="A452" s="337"/>
      <c r="B452" s="338"/>
      <c r="C452" s="339"/>
      <c r="D452" s="340"/>
      <c r="E452" s="341"/>
      <c r="F452" s="339"/>
      <c r="G452" s="340"/>
      <c r="H452" s="341"/>
      <c r="I452" s="342"/>
      <c r="J452" s="340"/>
      <c r="K452" s="326"/>
      <c r="L452" s="326"/>
      <c r="M452" s="326"/>
      <c r="N452" s="326"/>
      <c r="O452" s="364"/>
      <c r="P452" s="364"/>
    </row>
    <row r="453" spans="1:16" x14ac:dyDescent="0.25">
      <c r="A453" s="337"/>
      <c r="B453" s="338"/>
      <c r="C453" s="339"/>
      <c r="D453" s="340"/>
      <c r="E453" s="341"/>
      <c r="F453" s="339"/>
      <c r="G453" s="340"/>
      <c r="H453" s="341"/>
      <c r="I453" s="342"/>
      <c r="J453" s="340"/>
      <c r="K453" s="326"/>
      <c r="L453" s="326"/>
      <c r="M453" s="326"/>
      <c r="N453" s="326"/>
      <c r="O453" s="364"/>
      <c r="P453" s="364"/>
    </row>
    <row r="454" spans="1:16" x14ac:dyDescent="0.25">
      <c r="A454" s="337"/>
      <c r="B454" s="338"/>
      <c r="C454" s="339"/>
      <c r="D454" s="340"/>
      <c r="E454" s="341"/>
      <c r="F454" s="339"/>
      <c r="G454" s="340"/>
      <c r="H454" s="341"/>
      <c r="I454" s="342"/>
      <c r="J454" s="340"/>
      <c r="K454" s="326"/>
      <c r="L454" s="326"/>
      <c r="M454" s="326"/>
      <c r="N454" s="326"/>
      <c r="O454" s="364"/>
      <c r="P454" s="364"/>
    </row>
    <row r="455" spans="1:16" x14ac:dyDescent="0.25">
      <c r="A455" s="337"/>
      <c r="B455" s="338"/>
      <c r="C455" s="339"/>
      <c r="D455" s="340"/>
      <c r="E455" s="341"/>
      <c r="F455" s="339"/>
      <c r="G455" s="340"/>
      <c r="H455" s="341"/>
      <c r="I455" s="342"/>
      <c r="J455" s="340"/>
      <c r="K455" s="326"/>
      <c r="L455" s="326"/>
      <c r="M455" s="326"/>
      <c r="N455" s="326"/>
      <c r="O455" s="364"/>
      <c r="P455" s="364"/>
    </row>
    <row r="456" spans="1:16" x14ac:dyDescent="0.25">
      <c r="A456" s="337"/>
      <c r="B456" s="338"/>
      <c r="C456" s="339"/>
      <c r="D456" s="340"/>
      <c r="E456" s="341"/>
      <c r="F456" s="339"/>
      <c r="G456" s="340"/>
      <c r="H456" s="341"/>
      <c r="I456" s="342"/>
      <c r="J456" s="340"/>
      <c r="K456" s="326"/>
      <c r="L456" s="326"/>
      <c r="M456" s="326"/>
      <c r="N456" s="326"/>
      <c r="O456" s="364"/>
      <c r="P456" s="364"/>
    </row>
    <row r="457" spans="1:16" x14ac:dyDescent="0.25">
      <c r="A457" s="337"/>
      <c r="B457" s="338"/>
      <c r="C457" s="339"/>
      <c r="D457" s="340"/>
      <c r="E457" s="341"/>
      <c r="F457" s="339"/>
      <c r="G457" s="340"/>
      <c r="H457" s="341"/>
      <c r="I457" s="342"/>
      <c r="J457" s="340"/>
      <c r="K457" s="326"/>
      <c r="L457" s="326"/>
      <c r="M457" s="326"/>
      <c r="N457" s="326"/>
      <c r="O457" s="364"/>
      <c r="P457" s="364"/>
    </row>
    <row r="458" spans="1:16" x14ac:dyDescent="0.25">
      <c r="A458" s="337"/>
      <c r="B458" s="338"/>
      <c r="C458" s="339"/>
      <c r="D458" s="340"/>
      <c r="E458" s="341"/>
      <c r="F458" s="339"/>
      <c r="G458" s="340"/>
      <c r="H458" s="341"/>
      <c r="I458" s="342"/>
      <c r="J458" s="340"/>
      <c r="K458" s="326"/>
      <c r="L458" s="326"/>
      <c r="M458" s="326"/>
      <c r="N458" s="326"/>
      <c r="O458" s="364"/>
      <c r="P458" s="364"/>
    </row>
    <row r="459" spans="1:16" x14ac:dyDescent="0.25">
      <c r="A459" s="337"/>
      <c r="B459" s="338"/>
      <c r="C459" s="339"/>
      <c r="D459" s="340"/>
      <c r="E459" s="341"/>
      <c r="F459" s="339"/>
      <c r="G459" s="340"/>
      <c r="H459" s="341"/>
      <c r="I459" s="342"/>
      <c r="J459" s="340"/>
      <c r="K459" s="326"/>
      <c r="L459" s="326"/>
      <c r="M459" s="326"/>
      <c r="N459" s="326"/>
      <c r="O459" s="364"/>
      <c r="P459" s="364"/>
    </row>
    <row r="460" spans="1:16" x14ac:dyDescent="0.25">
      <c r="A460" s="337"/>
      <c r="B460" s="338"/>
      <c r="C460" s="339"/>
      <c r="D460" s="340"/>
      <c r="E460" s="341"/>
      <c r="F460" s="339"/>
      <c r="G460" s="340"/>
      <c r="H460" s="341"/>
      <c r="I460" s="342"/>
      <c r="J460" s="340"/>
      <c r="K460" s="326"/>
      <c r="L460" s="326"/>
      <c r="M460" s="326"/>
      <c r="N460" s="326"/>
      <c r="O460" s="364"/>
      <c r="P460" s="364"/>
    </row>
    <row r="461" spans="1:16" x14ac:dyDescent="0.25">
      <c r="A461" s="337"/>
      <c r="B461" s="338"/>
      <c r="C461" s="339"/>
      <c r="D461" s="340"/>
      <c r="E461" s="341"/>
      <c r="F461" s="339"/>
      <c r="G461" s="340"/>
      <c r="H461" s="341"/>
      <c r="I461" s="342"/>
      <c r="J461" s="340"/>
      <c r="K461" s="326"/>
      <c r="L461" s="326"/>
      <c r="M461" s="326"/>
      <c r="N461" s="326"/>
      <c r="O461" s="364"/>
      <c r="P461" s="364"/>
    </row>
    <row r="462" spans="1:16" x14ac:dyDescent="0.25">
      <c r="A462" s="337"/>
      <c r="B462" s="338"/>
      <c r="C462" s="339"/>
      <c r="D462" s="340"/>
      <c r="E462" s="341"/>
      <c r="F462" s="339"/>
      <c r="G462" s="340"/>
      <c r="H462" s="341"/>
      <c r="I462" s="342"/>
      <c r="J462" s="340"/>
      <c r="K462" s="326"/>
      <c r="L462" s="326"/>
      <c r="M462" s="326"/>
      <c r="N462" s="326"/>
      <c r="O462" s="364"/>
      <c r="P462" s="364"/>
    </row>
    <row r="463" spans="1:16" x14ac:dyDescent="0.25">
      <c r="A463" s="337"/>
      <c r="B463" s="338"/>
      <c r="C463" s="339"/>
      <c r="D463" s="340"/>
      <c r="E463" s="341"/>
      <c r="F463" s="339"/>
      <c r="G463" s="340"/>
      <c r="H463" s="341"/>
      <c r="I463" s="342"/>
      <c r="J463" s="340"/>
      <c r="K463" s="326"/>
      <c r="L463" s="326"/>
      <c r="M463" s="326"/>
      <c r="N463" s="326"/>
      <c r="O463" s="364"/>
      <c r="P463" s="364"/>
    </row>
    <row r="464" spans="1:16" x14ac:dyDescent="0.25">
      <c r="A464" s="337"/>
      <c r="B464" s="338"/>
      <c r="C464" s="339"/>
      <c r="D464" s="340"/>
      <c r="E464" s="341"/>
      <c r="F464" s="339"/>
      <c r="G464" s="340"/>
      <c r="H464" s="341"/>
      <c r="I464" s="342"/>
      <c r="J464" s="340"/>
      <c r="K464" s="326"/>
      <c r="L464" s="326"/>
      <c r="M464" s="326"/>
      <c r="N464" s="326"/>
      <c r="O464" s="364"/>
      <c r="P464" s="364"/>
    </row>
    <row r="465" spans="1:16" x14ac:dyDescent="0.25">
      <c r="A465" s="337"/>
      <c r="B465" s="338"/>
      <c r="C465" s="339"/>
      <c r="D465" s="340"/>
      <c r="E465" s="341"/>
      <c r="F465" s="339"/>
      <c r="G465" s="340"/>
      <c r="H465" s="341"/>
      <c r="I465" s="342"/>
      <c r="J465" s="340"/>
      <c r="K465" s="326"/>
      <c r="L465" s="326"/>
      <c r="M465" s="326"/>
      <c r="N465" s="326"/>
      <c r="O465" s="364"/>
      <c r="P465" s="364"/>
    </row>
    <row r="466" spans="1:16" x14ac:dyDescent="0.25">
      <c r="A466" s="337"/>
      <c r="B466" s="338"/>
      <c r="C466" s="339"/>
      <c r="D466" s="340"/>
      <c r="E466" s="341"/>
      <c r="F466" s="339"/>
      <c r="G466" s="340"/>
      <c r="H466" s="341"/>
      <c r="I466" s="342"/>
      <c r="J466" s="340"/>
      <c r="K466" s="326"/>
      <c r="L466" s="326"/>
      <c r="M466" s="326"/>
      <c r="N466" s="326"/>
      <c r="O466" s="364"/>
      <c r="P466" s="364"/>
    </row>
    <row r="467" spans="1:16" x14ac:dyDescent="0.25">
      <c r="A467" s="337"/>
      <c r="B467" s="338"/>
      <c r="C467" s="339"/>
      <c r="D467" s="340"/>
      <c r="E467" s="341"/>
      <c r="F467" s="339"/>
      <c r="G467" s="340"/>
      <c r="H467" s="341"/>
      <c r="I467" s="342"/>
      <c r="J467" s="340"/>
      <c r="K467" s="326"/>
      <c r="L467" s="326"/>
      <c r="M467" s="326"/>
      <c r="N467" s="326"/>
      <c r="O467" s="364"/>
      <c r="P467" s="364"/>
    </row>
    <row r="468" spans="1:16" x14ac:dyDescent="0.25">
      <c r="A468" s="337"/>
      <c r="B468" s="338"/>
      <c r="C468" s="339"/>
      <c r="D468" s="340"/>
      <c r="E468" s="341"/>
      <c r="F468" s="339"/>
      <c r="G468" s="340"/>
      <c r="H468" s="341"/>
      <c r="I468" s="342"/>
      <c r="J468" s="340"/>
      <c r="K468" s="326"/>
      <c r="L468" s="326"/>
      <c r="M468" s="326"/>
      <c r="N468" s="326"/>
      <c r="O468" s="364"/>
      <c r="P468" s="364"/>
    </row>
    <row r="469" spans="1:16" x14ac:dyDescent="0.25">
      <c r="A469" s="337"/>
      <c r="B469" s="338"/>
      <c r="C469" s="339"/>
      <c r="D469" s="340"/>
      <c r="E469" s="341"/>
      <c r="F469" s="339"/>
      <c r="G469" s="340"/>
      <c r="H469" s="341"/>
      <c r="I469" s="342"/>
      <c r="J469" s="340"/>
      <c r="K469" s="326"/>
      <c r="L469" s="326"/>
      <c r="M469" s="326"/>
      <c r="N469" s="326"/>
      <c r="O469" s="364"/>
      <c r="P469" s="364"/>
    </row>
    <row r="470" spans="1:16" x14ac:dyDescent="0.25">
      <c r="A470" s="337"/>
      <c r="B470" s="338"/>
      <c r="C470" s="339"/>
      <c r="D470" s="340"/>
      <c r="E470" s="341"/>
      <c r="F470" s="339"/>
      <c r="G470" s="340"/>
      <c r="H470" s="341"/>
      <c r="I470" s="342"/>
      <c r="J470" s="340"/>
      <c r="K470" s="326"/>
      <c r="L470" s="326"/>
      <c r="M470" s="326"/>
      <c r="N470" s="326"/>
      <c r="O470" s="364"/>
      <c r="P470" s="364"/>
    </row>
    <row r="471" spans="1:16" x14ac:dyDescent="0.25">
      <c r="A471" s="337"/>
      <c r="B471" s="338"/>
      <c r="C471" s="339"/>
      <c r="D471" s="340"/>
      <c r="E471" s="341"/>
      <c r="F471" s="339"/>
      <c r="G471" s="340"/>
      <c r="H471" s="341"/>
      <c r="I471" s="342"/>
      <c r="J471" s="340"/>
      <c r="K471" s="326"/>
      <c r="L471" s="326"/>
      <c r="M471" s="326"/>
      <c r="N471" s="326"/>
      <c r="O471" s="364"/>
      <c r="P471" s="364"/>
    </row>
    <row r="472" spans="1:16" x14ac:dyDescent="0.25">
      <c r="A472" s="337"/>
      <c r="B472" s="338"/>
      <c r="C472" s="339"/>
      <c r="D472" s="340"/>
      <c r="E472" s="341"/>
      <c r="F472" s="339"/>
      <c r="G472" s="340"/>
      <c r="H472" s="341"/>
      <c r="I472" s="342"/>
      <c r="J472" s="340"/>
      <c r="K472" s="326"/>
      <c r="L472" s="326"/>
      <c r="M472" s="326"/>
      <c r="N472" s="326"/>
      <c r="O472" s="364"/>
      <c r="P472" s="364"/>
    </row>
    <row r="473" spans="1:16" x14ac:dyDescent="0.25">
      <c r="A473" s="337"/>
      <c r="B473" s="338"/>
      <c r="C473" s="339"/>
      <c r="D473" s="340"/>
      <c r="E473" s="341"/>
      <c r="F473" s="339"/>
      <c r="G473" s="340"/>
      <c r="H473" s="341"/>
      <c r="I473" s="342"/>
      <c r="J473" s="340"/>
      <c r="K473" s="326"/>
      <c r="L473" s="326"/>
      <c r="M473" s="326"/>
      <c r="N473" s="326"/>
      <c r="O473" s="364"/>
      <c r="P473" s="364"/>
    </row>
    <row r="474" spans="1:16" x14ac:dyDescent="0.25">
      <c r="A474" s="337"/>
      <c r="B474" s="338"/>
      <c r="C474" s="339"/>
      <c r="D474" s="340"/>
      <c r="E474" s="341"/>
      <c r="F474" s="339"/>
      <c r="G474" s="340"/>
      <c r="H474" s="341"/>
      <c r="I474" s="342"/>
      <c r="J474" s="340"/>
      <c r="K474" s="326"/>
      <c r="L474" s="326"/>
      <c r="M474" s="326"/>
      <c r="N474" s="326"/>
      <c r="O474" s="364"/>
      <c r="P474" s="364"/>
    </row>
    <row r="475" spans="1:16" x14ac:dyDescent="0.25">
      <c r="A475" s="337"/>
      <c r="B475" s="338"/>
      <c r="C475" s="339"/>
      <c r="D475" s="340"/>
      <c r="E475" s="341"/>
      <c r="F475" s="339"/>
      <c r="G475" s="340"/>
      <c r="H475" s="341"/>
      <c r="I475" s="342"/>
      <c r="J475" s="340"/>
      <c r="K475" s="326"/>
      <c r="L475" s="326"/>
      <c r="M475" s="326"/>
      <c r="N475" s="326"/>
      <c r="O475" s="364"/>
      <c r="P475" s="364"/>
    </row>
    <row r="476" spans="1:16" x14ac:dyDescent="0.25">
      <c r="A476" s="337"/>
      <c r="B476" s="338"/>
      <c r="C476" s="339"/>
      <c r="D476" s="340"/>
      <c r="E476" s="341"/>
      <c r="F476" s="339"/>
      <c r="G476" s="340"/>
      <c r="H476" s="341"/>
      <c r="I476" s="342"/>
      <c r="J476" s="340"/>
      <c r="K476" s="326"/>
      <c r="L476" s="326"/>
      <c r="M476" s="326"/>
      <c r="N476" s="326"/>
      <c r="O476" s="364"/>
      <c r="P476" s="364"/>
    </row>
    <row r="477" spans="1:16" x14ac:dyDescent="0.25">
      <c r="A477" s="337"/>
      <c r="B477" s="338"/>
      <c r="C477" s="339"/>
      <c r="D477" s="340"/>
      <c r="E477" s="341"/>
      <c r="F477" s="339"/>
      <c r="G477" s="340"/>
      <c r="H477" s="341"/>
      <c r="I477" s="342"/>
      <c r="J477" s="340"/>
      <c r="K477" s="326"/>
      <c r="L477" s="326"/>
      <c r="M477" s="326"/>
      <c r="N477" s="326"/>
      <c r="O477" s="364"/>
      <c r="P477" s="364"/>
    </row>
    <row r="478" spans="1:16" x14ac:dyDescent="0.25">
      <c r="A478" s="337"/>
      <c r="B478" s="338"/>
      <c r="C478" s="339"/>
      <c r="D478" s="340"/>
      <c r="E478" s="341"/>
      <c r="F478" s="339"/>
      <c r="G478" s="340"/>
      <c r="H478" s="341"/>
      <c r="I478" s="342"/>
      <c r="J478" s="340"/>
      <c r="K478" s="326"/>
      <c r="L478" s="326"/>
      <c r="M478" s="326"/>
      <c r="N478" s="326"/>
      <c r="O478" s="364"/>
      <c r="P478" s="364"/>
    </row>
    <row r="479" spans="1:16" x14ac:dyDescent="0.25">
      <c r="A479" s="337"/>
      <c r="B479" s="338"/>
      <c r="C479" s="339"/>
      <c r="D479" s="340"/>
      <c r="E479" s="341"/>
      <c r="F479" s="339"/>
      <c r="G479" s="340"/>
      <c r="H479" s="341"/>
      <c r="I479" s="342"/>
      <c r="J479" s="340"/>
      <c r="K479" s="326"/>
      <c r="L479" s="326"/>
      <c r="M479" s="326"/>
      <c r="N479" s="326"/>
      <c r="O479" s="364"/>
      <c r="P479" s="364"/>
    </row>
    <row r="480" spans="1:16" x14ac:dyDescent="0.25">
      <c r="A480" s="337"/>
      <c r="B480" s="338"/>
      <c r="C480" s="339"/>
      <c r="D480" s="340"/>
      <c r="E480" s="341"/>
      <c r="F480" s="339"/>
      <c r="G480" s="340"/>
      <c r="H480" s="341"/>
      <c r="I480" s="342"/>
      <c r="J480" s="340"/>
      <c r="K480" s="326"/>
      <c r="L480" s="326"/>
      <c r="M480" s="326"/>
      <c r="N480" s="326"/>
      <c r="O480" s="364"/>
      <c r="P480" s="364"/>
    </row>
    <row r="481" spans="1:16" x14ac:dyDescent="0.25">
      <c r="A481" s="337"/>
      <c r="B481" s="338"/>
      <c r="C481" s="339"/>
      <c r="D481" s="340"/>
      <c r="E481" s="341"/>
      <c r="F481" s="339"/>
      <c r="G481" s="340"/>
      <c r="H481" s="341"/>
      <c r="I481" s="342"/>
      <c r="J481" s="340"/>
      <c r="K481" s="326"/>
      <c r="L481" s="326"/>
      <c r="M481" s="326"/>
      <c r="N481" s="326"/>
      <c r="O481" s="364"/>
      <c r="P481" s="364"/>
    </row>
    <row r="482" spans="1:16" x14ac:dyDescent="0.25">
      <c r="A482" s="337"/>
      <c r="B482" s="338"/>
      <c r="C482" s="339"/>
      <c r="D482" s="340"/>
      <c r="E482" s="341"/>
      <c r="F482" s="339"/>
      <c r="G482" s="340"/>
      <c r="H482" s="341"/>
      <c r="I482" s="342"/>
      <c r="J482" s="340"/>
      <c r="K482" s="326"/>
      <c r="L482" s="326"/>
      <c r="M482" s="326"/>
      <c r="N482" s="326"/>
      <c r="O482" s="364"/>
      <c r="P482" s="364"/>
    </row>
    <row r="483" spans="1:16" x14ac:dyDescent="0.25">
      <c r="A483" s="337"/>
      <c r="B483" s="338"/>
      <c r="C483" s="339"/>
      <c r="D483" s="340"/>
      <c r="E483" s="341"/>
      <c r="F483" s="339"/>
      <c r="G483" s="340"/>
      <c r="H483" s="341"/>
      <c r="I483" s="342"/>
      <c r="J483" s="340"/>
      <c r="K483" s="326"/>
      <c r="L483" s="326"/>
      <c r="M483" s="326"/>
      <c r="N483" s="326"/>
      <c r="O483" s="364"/>
      <c r="P483" s="364"/>
    </row>
    <row r="484" spans="1:16" x14ac:dyDescent="0.25">
      <c r="A484" s="337"/>
      <c r="B484" s="338"/>
      <c r="C484" s="339"/>
      <c r="D484" s="340"/>
      <c r="E484" s="341"/>
      <c r="F484" s="339"/>
      <c r="G484" s="340"/>
      <c r="H484" s="341"/>
      <c r="I484" s="342"/>
      <c r="J484" s="340"/>
      <c r="K484" s="326"/>
      <c r="L484" s="326"/>
      <c r="M484" s="326"/>
      <c r="N484" s="326"/>
      <c r="O484" s="364"/>
      <c r="P484" s="364"/>
    </row>
    <row r="485" spans="1:16" x14ac:dyDescent="0.25">
      <c r="A485" s="337"/>
      <c r="B485" s="338"/>
      <c r="C485" s="339"/>
      <c r="D485" s="340"/>
      <c r="E485" s="341"/>
      <c r="F485" s="339"/>
      <c r="G485" s="340"/>
      <c r="H485" s="341"/>
      <c r="I485" s="342"/>
      <c r="J485" s="340"/>
      <c r="K485" s="326"/>
      <c r="L485" s="326"/>
      <c r="M485" s="326"/>
      <c r="N485" s="326"/>
      <c r="O485" s="364"/>
      <c r="P485" s="364"/>
    </row>
    <row r="486" spans="1:16" x14ac:dyDescent="0.25">
      <c r="A486" s="337"/>
      <c r="B486" s="338"/>
      <c r="C486" s="339"/>
      <c r="D486" s="340"/>
      <c r="E486" s="341"/>
      <c r="F486" s="339"/>
      <c r="G486" s="340"/>
      <c r="H486" s="341"/>
      <c r="I486" s="342"/>
      <c r="J486" s="340"/>
      <c r="K486" s="326"/>
      <c r="L486" s="326"/>
      <c r="M486" s="326"/>
      <c r="N486" s="326"/>
      <c r="O486" s="364"/>
      <c r="P486" s="364"/>
    </row>
    <row r="487" spans="1:16" x14ac:dyDescent="0.25">
      <c r="A487" s="337"/>
      <c r="B487" s="338"/>
      <c r="C487" s="339"/>
      <c r="D487" s="340"/>
      <c r="E487" s="341"/>
      <c r="F487" s="339"/>
      <c r="G487" s="340"/>
      <c r="H487" s="341"/>
      <c r="I487" s="342"/>
      <c r="J487" s="340"/>
      <c r="K487" s="326"/>
      <c r="L487" s="326"/>
      <c r="M487" s="326"/>
      <c r="N487" s="326"/>
      <c r="O487" s="364"/>
      <c r="P487" s="364"/>
    </row>
    <row r="488" spans="1:16" x14ac:dyDescent="0.25">
      <c r="A488" s="337"/>
      <c r="B488" s="338"/>
      <c r="C488" s="339"/>
      <c r="D488" s="340"/>
      <c r="E488" s="341"/>
      <c r="F488" s="339"/>
      <c r="G488" s="340"/>
      <c r="H488" s="341"/>
      <c r="I488" s="342"/>
      <c r="J488" s="340"/>
      <c r="K488" s="326"/>
      <c r="L488" s="326"/>
      <c r="M488" s="326"/>
      <c r="N488" s="326"/>
      <c r="O488" s="364"/>
      <c r="P488" s="364"/>
    </row>
    <row r="489" spans="1:16" x14ac:dyDescent="0.25">
      <c r="A489" s="337"/>
      <c r="B489" s="338"/>
      <c r="C489" s="339"/>
      <c r="D489" s="340"/>
      <c r="E489" s="341"/>
      <c r="F489" s="339"/>
      <c r="G489" s="340"/>
      <c r="H489" s="341"/>
      <c r="I489" s="342"/>
      <c r="J489" s="340"/>
      <c r="K489" s="326"/>
      <c r="L489" s="326"/>
      <c r="M489" s="326"/>
      <c r="N489" s="326"/>
      <c r="O489" s="364"/>
      <c r="P489" s="364"/>
    </row>
    <row r="490" spans="1:16" x14ac:dyDescent="0.25">
      <c r="A490" s="337"/>
      <c r="B490" s="338"/>
      <c r="C490" s="339"/>
      <c r="D490" s="340"/>
      <c r="E490" s="341"/>
      <c r="F490" s="339"/>
      <c r="G490" s="340"/>
      <c r="H490" s="341"/>
      <c r="I490" s="342"/>
      <c r="J490" s="340"/>
      <c r="K490" s="326"/>
      <c r="L490" s="326"/>
      <c r="M490" s="326"/>
      <c r="N490" s="326"/>
      <c r="O490" s="364"/>
      <c r="P490" s="364"/>
    </row>
    <row r="491" spans="1:16" x14ac:dyDescent="0.25">
      <c r="A491" s="337"/>
      <c r="B491" s="338"/>
      <c r="C491" s="339"/>
      <c r="D491" s="340"/>
      <c r="E491" s="341"/>
      <c r="F491" s="339"/>
      <c r="G491" s="340"/>
      <c r="H491" s="341"/>
      <c r="I491" s="342"/>
      <c r="J491" s="340"/>
      <c r="K491" s="326"/>
      <c r="L491" s="326"/>
      <c r="M491" s="326"/>
      <c r="N491" s="326"/>
      <c r="O491" s="364"/>
      <c r="P491" s="364"/>
    </row>
    <row r="492" spans="1:16" x14ac:dyDescent="0.25">
      <c r="A492" s="337"/>
      <c r="B492" s="338"/>
      <c r="C492" s="339"/>
      <c r="D492" s="340"/>
      <c r="E492" s="341"/>
      <c r="F492" s="339"/>
      <c r="G492" s="340"/>
      <c r="H492" s="341"/>
      <c r="I492" s="342"/>
      <c r="J492" s="340"/>
      <c r="K492" s="326"/>
      <c r="L492" s="326"/>
      <c r="M492" s="326"/>
      <c r="N492" s="326"/>
      <c r="O492" s="364"/>
      <c r="P492" s="364"/>
    </row>
    <row r="493" spans="1:16" x14ac:dyDescent="0.25">
      <c r="A493" s="337"/>
      <c r="B493" s="338"/>
      <c r="C493" s="339"/>
      <c r="D493" s="340"/>
      <c r="E493" s="341"/>
      <c r="F493" s="339"/>
      <c r="G493" s="340"/>
      <c r="H493" s="341"/>
      <c r="I493" s="342"/>
      <c r="J493" s="340"/>
      <c r="K493" s="326"/>
      <c r="L493" s="326"/>
      <c r="M493" s="326"/>
      <c r="N493" s="326"/>
      <c r="O493" s="364"/>
      <c r="P493" s="364"/>
    </row>
    <row r="494" spans="1:16" x14ac:dyDescent="0.25">
      <c r="A494" s="337"/>
      <c r="B494" s="338"/>
      <c r="C494" s="339"/>
      <c r="D494" s="340"/>
      <c r="E494" s="341"/>
      <c r="F494" s="339"/>
      <c r="G494" s="340"/>
      <c r="H494" s="341"/>
      <c r="I494" s="342"/>
      <c r="J494" s="340"/>
      <c r="K494" s="326"/>
      <c r="L494" s="326"/>
      <c r="M494" s="326"/>
      <c r="N494" s="326"/>
      <c r="O494" s="364"/>
      <c r="P494" s="364"/>
    </row>
    <row r="495" spans="1:16" x14ac:dyDescent="0.25">
      <c r="A495" s="337"/>
      <c r="B495" s="338"/>
      <c r="C495" s="339"/>
      <c r="D495" s="340"/>
      <c r="E495" s="341"/>
      <c r="F495" s="339"/>
      <c r="G495" s="340"/>
      <c r="H495" s="341"/>
      <c r="I495" s="342"/>
      <c r="J495" s="340"/>
      <c r="K495" s="326"/>
      <c r="L495" s="326"/>
      <c r="M495" s="326"/>
      <c r="N495" s="326"/>
      <c r="O495" s="364"/>
      <c r="P495" s="364"/>
    </row>
    <row r="496" spans="1:16" x14ac:dyDescent="0.25">
      <c r="A496" s="337"/>
      <c r="B496" s="338"/>
      <c r="C496" s="339"/>
      <c r="D496" s="340"/>
      <c r="E496" s="341"/>
      <c r="F496" s="339"/>
      <c r="G496" s="340"/>
      <c r="H496" s="341"/>
      <c r="I496" s="342"/>
      <c r="J496" s="340"/>
      <c r="K496" s="326"/>
      <c r="L496" s="326"/>
      <c r="M496" s="326"/>
      <c r="N496" s="326"/>
      <c r="O496" s="364"/>
      <c r="P496" s="364"/>
    </row>
    <row r="497" spans="1:16" x14ac:dyDescent="0.25">
      <c r="A497" s="337"/>
      <c r="B497" s="338"/>
      <c r="C497" s="339"/>
      <c r="D497" s="340"/>
      <c r="E497" s="341"/>
      <c r="F497" s="339"/>
      <c r="G497" s="340"/>
      <c r="H497" s="341"/>
      <c r="I497" s="342"/>
      <c r="J497" s="340"/>
      <c r="K497" s="326"/>
      <c r="L497" s="326"/>
      <c r="M497" s="326"/>
      <c r="N497" s="326"/>
      <c r="O497" s="364"/>
      <c r="P497" s="364"/>
    </row>
    <row r="498" spans="1:16" x14ac:dyDescent="0.25">
      <c r="A498" s="337"/>
      <c r="B498" s="338"/>
      <c r="C498" s="339"/>
      <c r="D498" s="340"/>
      <c r="E498" s="341"/>
      <c r="F498" s="339"/>
      <c r="G498" s="340"/>
      <c r="H498" s="341"/>
      <c r="I498" s="342"/>
      <c r="J498" s="340"/>
      <c r="K498" s="326"/>
      <c r="L498" s="326"/>
      <c r="M498" s="326"/>
      <c r="N498" s="326"/>
      <c r="O498" s="364"/>
      <c r="P498" s="364"/>
    </row>
    <row r="499" spans="1:16" x14ac:dyDescent="0.25">
      <c r="A499" s="337"/>
      <c r="B499" s="338"/>
      <c r="C499" s="339"/>
      <c r="D499" s="340"/>
      <c r="E499" s="341"/>
      <c r="F499" s="339"/>
      <c r="G499" s="340"/>
      <c r="H499" s="341"/>
      <c r="I499" s="342"/>
      <c r="J499" s="340"/>
      <c r="K499" s="326"/>
      <c r="L499" s="326"/>
      <c r="M499" s="326"/>
      <c r="N499" s="326"/>
      <c r="O499" s="364"/>
      <c r="P499" s="364"/>
    </row>
    <row r="500" spans="1:16" x14ac:dyDescent="0.25">
      <c r="A500" s="337"/>
      <c r="B500" s="338"/>
      <c r="C500" s="339"/>
      <c r="D500" s="340"/>
      <c r="E500" s="341"/>
      <c r="F500" s="339"/>
      <c r="G500" s="340"/>
      <c r="H500" s="341"/>
      <c r="I500" s="342"/>
      <c r="J500" s="340"/>
      <c r="K500" s="326"/>
      <c r="L500" s="326"/>
      <c r="M500" s="326"/>
      <c r="N500" s="326"/>
      <c r="O500" s="364"/>
      <c r="P500" s="364"/>
    </row>
    <row r="501" spans="1:16" x14ac:dyDescent="0.25">
      <c r="A501" s="337"/>
      <c r="B501" s="338"/>
      <c r="C501" s="339"/>
      <c r="D501" s="340"/>
      <c r="E501" s="341"/>
      <c r="F501" s="339"/>
      <c r="G501" s="340"/>
      <c r="H501" s="341"/>
      <c r="I501" s="342"/>
      <c r="J501" s="340"/>
      <c r="K501" s="326"/>
      <c r="L501" s="326"/>
      <c r="M501" s="326"/>
      <c r="N501" s="326"/>
      <c r="O501" s="364"/>
      <c r="P501" s="364"/>
    </row>
    <row r="502" spans="1:16" x14ac:dyDescent="0.25">
      <c r="A502" s="337"/>
      <c r="B502" s="338"/>
      <c r="C502" s="339"/>
      <c r="D502" s="340"/>
      <c r="E502" s="341"/>
      <c r="F502" s="339"/>
      <c r="G502" s="340"/>
      <c r="H502" s="341"/>
      <c r="I502" s="342"/>
      <c r="J502" s="340"/>
      <c r="K502" s="326"/>
      <c r="L502" s="326"/>
      <c r="M502" s="326"/>
      <c r="N502" s="326"/>
      <c r="O502" s="364"/>
      <c r="P502" s="364"/>
    </row>
    <row r="503" spans="1:16" x14ac:dyDescent="0.25">
      <c r="A503" s="337"/>
      <c r="B503" s="338"/>
      <c r="C503" s="339"/>
      <c r="D503" s="340"/>
      <c r="E503" s="341"/>
      <c r="F503" s="339"/>
      <c r="G503" s="340"/>
      <c r="H503" s="341"/>
      <c r="I503" s="342"/>
      <c r="J503" s="340"/>
      <c r="K503" s="326"/>
      <c r="L503" s="326"/>
      <c r="M503" s="326"/>
      <c r="N503" s="326"/>
      <c r="O503" s="364"/>
      <c r="P503" s="364"/>
    </row>
    <row r="504" spans="1:16" x14ac:dyDescent="0.25">
      <c r="A504" s="337"/>
      <c r="B504" s="338"/>
      <c r="C504" s="339"/>
      <c r="D504" s="340"/>
      <c r="E504" s="341"/>
      <c r="F504" s="339"/>
      <c r="G504" s="340"/>
      <c r="H504" s="341"/>
      <c r="I504" s="342"/>
      <c r="J504" s="340"/>
      <c r="K504" s="326"/>
      <c r="L504" s="326"/>
      <c r="M504" s="326"/>
      <c r="N504" s="326"/>
      <c r="O504" s="364"/>
      <c r="P504" s="364"/>
    </row>
    <row r="505" spans="1:16" x14ac:dyDescent="0.25">
      <c r="A505" s="337"/>
      <c r="B505" s="338"/>
      <c r="C505" s="339"/>
      <c r="D505" s="340"/>
      <c r="E505" s="341"/>
      <c r="F505" s="339"/>
      <c r="G505" s="340"/>
      <c r="H505" s="341"/>
      <c r="I505" s="342"/>
      <c r="J505" s="340"/>
      <c r="K505" s="326"/>
      <c r="L505" s="326"/>
      <c r="M505" s="326"/>
      <c r="N505" s="326"/>
      <c r="O505" s="364"/>
      <c r="P505" s="364"/>
    </row>
    <row r="506" spans="1:16" x14ac:dyDescent="0.25">
      <c r="A506" s="337"/>
      <c r="B506" s="338"/>
      <c r="C506" s="339"/>
      <c r="D506" s="340"/>
      <c r="E506" s="341"/>
      <c r="F506" s="339"/>
      <c r="G506" s="340"/>
      <c r="H506" s="341"/>
      <c r="I506" s="342"/>
      <c r="J506" s="340"/>
      <c r="K506" s="326"/>
      <c r="L506" s="326"/>
      <c r="M506" s="326"/>
      <c r="N506" s="326"/>
      <c r="O506" s="364"/>
      <c r="P506" s="364"/>
    </row>
    <row r="507" spans="1:16" x14ac:dyDescent="0.25">
      <c r="A507" s="337"/>
      <c r="B507" s="338"/>
      <c r="C507" s="339"/>
      <c r="D507" s="340"/>
      <c r="E507" s="341"/>
      <c r="F507" s="339"/>
      <c r="G507" s="340"/>
      <c r="H507" s="341"/>
      <c r="I507" s="342"/>
      <c r="J507" s="340"/>
      <c r="K507" s="326"/>
      <c r="L507" s="326"/>
      <c r="M507" s="326"/>
      <c r="N507" s="326"/>
      <c r="O507" s="364"/>
      <c r="P507" s="364"/>
    </row>
    <row r="508" spans="1:16" x14ac:dyDescent="0.25">
      <c r="A508" s="337"/>
      <c r="B508" s="338"/>
      <c r="C508" s="339"/>
      <c r="D508" s="340"/>
      <c r="E508" s="341"/>
      <c r="F508" s="339"/>
      <c r="G508" s="340"/>
      <c r="H508" s="341"/>
      <c r="I508" s="342"/>
      <c r="J508" s="340"/>
      <c r="K508" s="326"/>
      <c r="L508" s="326"/>
      <c r="M508" s="326"/>
      <c r="N508" s="326"/>
      <c r="O508" s="364"/>
      <c r="P508" s="364"/>
    </row>
    <row r="509" spans="1:16" x14ac:dyDescent="0.25">
      <c r="A509" s="337"/>
      <c r="B509" s="338"/>
      <c r="C509" s="339"/>
      <c r="D509" s="340"/>
      <c r="E509" s="341"/>
      <c r="F509" s="339"/>
      <c r="G509" s="340"/>
      <c r="H509" s="341"/>
      <c r="I509" s="342"/>
      <c r="J509" s="340"/>
      <c r="K509" s="326"/>
      <c r="L509" s="326"/>
      <c r="M509" s="326"/>
      <c r="N509" s="326"/>
      <c r="O509" s="364"/>
      <c r="P509" s="364"/>
    </row>
    <row r="510" spans="1:16" x14ac:dyDescent="0.25">
      <c r="A510" s="337"/>
      <c r="B510" s="338"/>
      <c r="C510" s="339"/>
      <c r="D510" s="340"/>
      <c r="E510" s="341"/>
      <c r="F510" s="339"/>
      <c r="G510" s="340"/>
      <c r="H510" s="341"/>
      <c r="I510" s="342"/>
      <c r="J510" s="340"/>
      <c r="K510" s="326"/>
      <c r="L510" s="326"/>
      <c r="M510" s="326"/>
      <c r="N510" s="326"/>
      <c r="O510" s="364"/>
      <c r="P510" s="364"/>
    </row>
    <row r="511" spans="1:16" x14ac:dyDescent="0.25">
      <c r="A511" s="337"/>
      <c r="B511" s="338"/>
      <c r="C511" s="339"/>
      <c r="D511" s="340"/>
      <c r="E511" s="341"/>
      <c r="F511" s="339"/>
      <c r="G511" s="340"/>
      <c r="H511" s="341"/>
      <c r="I511" s="342"/>
      <c r="J511" s="340"/>
      <c r="K511" s="326"/>
      <c r="L511" s="326"/>
      <c r="M511" s="326"/>
      <c r="N511" s="326"/>
      <c r="O511" s="364"/>
      <c r="P511" s="364"/>
    </row>
    <row r="512" spans="1:16" x14ac:dyDescent="0.25">
      <c r="A512" s="337"/>
      <c r="B512" s="338"/>
      <c r="C512" s="339"/>
      <c r="D512" s="340"/>
      <c r="E512" s="341"/>
      <c r="F512" s="339"/>
      <c r="G512" s="340"/>
      <c r="H512" s="341"/>
      <c r="I512" s="342"/>
      <c r="J512" s="340"/>
      <c r="K512" s="326"/>
      <c r="L512" s="326"/>
      <c r="M512" s="326"/>
      <c r="N512" s="326"/>
      <c r="O512" s="364"/>
      <c r="P512" s="364"/>
    </row>
    <row r="513" spans="1:16" x14ac:dyDescent="0.25">
      <c r="A513" s="337"/>
      <c r="B513" s="338"/>
      <c r="C513" s="339"/>
      <c r="D513" s="340"/>
      <c r="E513" s="341"/>
      <c r="F513" s="339"/>
      <c r="G513" s="340"/>
      <c r="H513" s="341"/>
      <c r="I513" s="342"/>
      <c r="J513" s="340"/>
      <c r="K513" s="326"/>
      <c r="L513" s="326"/>
      <c r="M513" s="326"/>
      <c r="N513" s="326"/>
      <c r="O513" s="364"/>
      <c r="P513" s="364"/>
    </row>
    <row r="514" spans="1:16" x14ac:dyDescent="0.25">
      <c r="A514" s="337"/>
      <c r="B514" s="338"/>
      <c r="C514" s="339"/>
      <c r="D514" s="340"/>
      <c r="E514" s="341"/>
      <c r="F514" s="339"/>
      <c r="G514" s="340"/>
      <c r="H514" s="341"/>
      <c r="I514" s="342"/>
      <c r="J514" s="340"/>
      <c r="K514" s="326"/>
      <c r="L514" s="326"/>
      <c r="M514" s="326"/>
      <c r="N514" s="326"/>
      <c r="O514" s="364"/>
      <c r="P514" s="364"/>
    </row>
    <row r="515" spans="1:16" x14ac:dyDescent="0.25">
      <c r="A515" s="337"/>
      <c r="B515" s="338"/>
      <c r="C515" s="339"/>
      <c r="D515" s="340"/>
      <c r="E515" s="341"/>
      <c r="F515" s="339"/>
      <c r="G515" s="340"/>
      <c r="H515" s="341"/>
      <c r="I515" s="342"/>
      <c r="J515" s="340"/>
      <c r="K515" s="326"/>
      <c r="L515" s="326"/>
      <c r="M515" s="326"/>
      <c r="N515" s="326"/>
      <c r="O515" s="364"/>
      <c r="P515" s="364"/>
    </row>
    <row r="516" spans="1:16" x14ac:dyDescent="0.25">
      <c r="A516" s="337"/>
      <c r="B516" s="338"/>
      <c r="C516" s="339"/>
      <c r="D516" s="340"/>
      <c r="E516" s="341"/>
      <c r="F516" s="339"/>
      <c r="G516" s="340"/>
      <c r="H516" s="341"/>
      <c r="I516" s="342"/>
      <c r="J516" s="340"/>
      <c r="K516" s="326"/>
      <c r="L516" s="326"/>
      <c r="M516" s="326"/>
      <c r="N516" s="326"/>
      <c r="O516" s="364"/>
      <c r="P516" s="364"/>
    </row>
    <row r="517" spans="1:16" x14ac:dyDescent="0.25">
      <c r="A517" s="337"/>
      <c r="B517" s="338"/>
      <c r="C517" s="339"/>
      <c r="D517" s="340"/>
      <c r="E517" s="341"/>
      <c r="F517" s="339"/>
      <c r="G517" s="340"/>
      <c r="H517" s="341"/>
      <c r="I517" s="342"/>
      <c r="J517" s="340"/>
      <c r="K517" s="326"/>
      <c r="L517" s="326"/>
      <c r="M517" s="326"/>
      <c r="N517" s="326"/>
      <c r="O517" s="364"/>
      <c r="P517" s="364"/>
    </row>
    <row r="518" spans="1:16" x14ac:dyDescent="0.25">
      <c r="A518" s="337"/>
      <c r="B518" s="338"/>
      <c r="C518" s="339"/>
      <c r="D518" s="340"/>
      <c r="E518" s="341"/>
      <c r="F518" s="339"/>
      <c r="G518" s="340"/>
      <c r="H518" s="341"/>
      <c r="I518" s="342"/>
      <c r="J518" s="340"/>
      <c r="K518" s="326"/>
      <c r="L518" s="326"/>
      <c r="M518" s="326"/>
      <c r="N518" s="326"/>
      <c r="O518" s="364"/>
      <c r="P518" s="364"/>
    </row>
    <row r="519" spans="1:16" x14ac:dyDescent="0.25">
      <c r="A519" s="337"/>
      <c r="B519" s="338"/>
      <c r="C519" s="339"/>
      <c r="D519" s="340"/>
      <c r="E519" s="341"/>
      <c r="F519" s="339"/>
      <c r="G519" s="340"/>
      <c r="H519" s="341"/>
      <c r="I519" s="342"/>
      <c r="J519" s="340"/>
      <c r="K519" s="326"/>
      <c r="L519" s="326"/>
      <c r="M519" s="326"/>
      <c r="N519" s="326"/>
      <c r="O519" s="364"/>
      <c r="P519" s="364"/>
    </row>
    <row r="520" spans="1:16" x14ac:dyDescent="0.25">
      <c r="A520" s="337"/>
      <c r="B520" s="338"/>
      <c r="C520" s="339"/>
      <c r="D520" s="340"/>
      <c r="E520" s="341"/>
      <c r="F520" s="339"/>
      <c r="G520" s="340"/>
      <c r="H520" s="341"/>
      <c r="I520" s="342"/>
      <c r="J520" s="340"/>
      <c r="K520" s="326"/>
      <c r="L520" s="326"/>
      <c r="M520" s="326"/>
      <c r="N520" s="326"/>
      <c r="O520" s="364"/>
      <c r="P520" s="364"/>
    </row>
    <row r="521" spans="1:16" x14ac:dyDescent="0.25">
      <c r="A521" s="337"/>
      <c r="B521" s="338"/>
      <c r="C521" s="339"/>
      <c r="D521" s="340"/>
      <c r="E521" s="341"/>
      <c r="F521" s="339"/>
      <c r="G521" s="340"/>
      <c r="H521" s="341"/>
      <c r="I521" s="342"/>
      <c r="J521" s="340"/>
      <c r="K521" s="326"/>
      <c r="L521" s="326"/>
      <c r="M521" s="326"/>
      <c r="N521" s="326"/>
      <c r="O521" s="364"/>
      <c r="P521" s="364"/>
    </row>
    <row r="522" spans="1:16" x14ac:dyDescent="0.25">
      <c r="A522" s="337"/>
      <c r="B522" s="338"/>
      <c r="C522" s="339"/>
      <c r="D522" s="340"/>
      <c r="E522" s="341"/>
      <c r="F522" s="339"/>
      <c r="G522" s="340"/>
      <c r="H522" s="341"/>
      <c r="I522" s="342"/>
      <c r="J522" s="340"/>
      <c r="K522" s="326"/>
      <c r="L522" s="326"/>
      <c r="M522" s="326"/>
      <c r="N522" s="326"/>
      <c r="O522" s="364"/>
      <c r="P522" s="364"/>
    </row>
    <row r="523" spans="1:16" x14ac:dyDescent="0.25">
      <c r="A523" s="337"/>
      <c r="B523" s="338"/>
      <c r="C523" s="339"/>
      <c r="D523" s="340"/>
      <c r="E523" s="341"/>
      <c r="F523" s="339"/>
      <c r="G523" s="340"/>
      <c r="H523" s="341"/>
      <c r="I523" s="342"/>
      <c r="J523" s="340"/>
      <c r="K523" s="326"/>
      <c r="L523" s="326"/>
      <c r="M523" s="326"/>
      <c r="N523" s="326"/>
      <c r="O523" s="364"/>
      <c r="P523" s="364"/>
    </row>
    <row r="524" spans="1:16" x14ac:dyDescent="0.25">
      <c r="A524" s="337"/>
      <c r="B524" s="338"/>
      <c r="C524" s="339"/>
      <c r="D524" s="340"/>
      <c r="E524" s="341"/>
      <c r="F524" s="339"/>
      <c r="G524" s="340"/>
      <c r="H524" s="341"/>
      <c r="I524" s="342"/>
      <c r="J524" s="340"/>
      <c r="K524" s="326"/>
      <c r="L524" s="326"/>
      <c r="M524" s="326"/>
      <c r="N524" s="326"/>
      <c r="O524" s="364"/>
      <c r="P524" s="364"/>
    </row>
    <row r="525" spans="1:16" x14ac:dyDescent="0.25">
      <c r="A525" s="337"/>
      <c r="B525" s="338"/>
      <c r="C525" s="339"/>
      <c r="D525" s="340"/>
      <c r="E525" s="341"/>
      <c r="F525" s="339"/>
      <c r="G525" s="340"/>
      <c r="H525" s="341"/>
      <c r="I525" s="342"/>
      <c r="J525" s="340"/>
      <c r="K525" s="326"/>
      <c r="L525" s="326"/>
      <c r="M525" s="326"/>
      <c r="N525" s="326"/>
      <c r="O525" s="364"/>
      <c r="P525" s="364"/>
    </row>
    <row r="526" spans="1:16" x14ac:dyDescent="0.25">
      <c r="A526" s="337"/>
      <c r="B526" s="338"/>
      <c r="C526" s="339"/>
      <c r="D526" s="340"/>
      <c r="E526" s="341"/>
      <c r="F526" s="339"/>
      <c r="G526" s="340"/>
      <c r="H526" s="341"/>
      <c r="I526" s="342"/>
      <c r="J526" s="340"/>
      <c r="K526" s="326"/>
      <c r="L526" s="326"/>
      <c r="M526" s="326"/>
      <c r="N526" s="326"/>
      <c r="O526" s="364"/>
      <c r="P526" s="364"/>
    </row>
    <row r="527" spans="1:16" x14ac:dyDescent="0.25">
      <c r="A527" s="337"/>
      <c r="B527" s="338"/>
      <c r="C527" s="339"/>
      <c r="D527" s="340"/>
      <c r="E527" s="341"/>
      <c r="F527" s="339"/>
      <c r="G527" s="340"/>
      <c r="H527" s="341"/>
      <c r="I527" s="342"/>
      <c r="J527" s="340"/>
      <c r="K527" s="326"/>
      <c r="L527" s="326"/>
      <c r="M527" s="326"/>
      <c r="N527" s="326"/>
      <c r="O527" s="364"/>
      <c r="P527" s="364"/>
    </row>
    <row r="528" spans="1:16" x14ac:dyDescent="0.25">
      <c r="A528" s="337"/>
      <c r="B528" s="338"/>
      <c r="C528" s="339"/>
      <c r="D528" s="340"/>
      <c r="E528" s="341"/>
      <c r="F528" s="339"/>
      <c r="G528" s="340"/>
      <c r="H528" s="341"/>
      <c r="I528" s="342"/>
      <c r="J528" s="340"/>
      <c r="K528" s="326"/>
      <c r="L528" s="326"/>
      <c r="M528" s="326"/>
      <c r="N528" s="326"/>
      <c r="O528" s="364"/>
      <c r="P528" s="364"/>
    </row>
    <row r="529" spans="1:16" x14ac:dyDescent="0.25">
      <c r="A529" s="337"/>
      <c r="B529" s="338"/>
      <c r="C529" s="339"/>
      <c r="D529" s="340"/>
      <c r="E529" s="341"/>
      <c r="F529" s="339"/>
      <c r="G529" s="340"/>
      <c r="H529" s="341"/>
      <c r="I529" s="342"/>
      <c r="J529" s="340"/>
      <c r="K529" s="326"/>
      <c r="L529" s="326"/>
      <c r="M529" s="326"/>
      <c r="N529" s="326"/>
      <c r="O529" s="364"/>
      <c r="P529" s="364"/>
    </row>
    <row r="530" spans="1:16" x14ac:dyDescent="0.25">
      <c r="A530" s="337"/>
      <c r="B530" s="338"/>
      <c r="C530" s="339"/>
      <c r="D530" s="340"/>
      <c r="E530" s="341"/>
      <c r="F530" s="339"/>
      <c r="G530" s="340"/>
      <c r="H530" s="341"/>
      <c r="I530" s="342"/>
      <c r="J530" s="340"/>
      <c r="K530" s="326"/>
      <c r="L530" s="326"/>
      <c r="M530" s="326"/>
      <c r="N530" s="326"/>
      <c r="O530" s="364"/>
      <c r="P530" s="364"/>
    </row>
    <row r="531" spans="1:16" x14ac:dyDescent="0.25">
      <c r="A531" s="337"/>
      <c r="B531" s="338"/>
      <c r="C531" s="339"/>
      <c r="D531" s="340"/>
      <c r="E531" s="341"/>
      <c r="F531" s="339"/>
      <c r="G531" s="340"/>
      <c r="H531" s="341"/>
      <c r="I531" s="342"/>
      <c r="J531" s="340"/>
      <c r="K531" s="326"/>
      <c r="L531" s="326"/>
      <c r="M531" s="326"/>
      <c r="N531" s="326"/>
      <c r="O531" s="364"/>
      <c r="P531" s="364"/>
    </row>
    <row r="532" spans="1:16" x14ac:dyDescent="0.25">
      <c r="A532" s="337"/>
      <c r="B532" s="338"/>
      <c r="C532" s="339"/>
      <c r="D532" s="340"/>
      <c r="E532" s="341"/>
      <c r="F532" s="339"/>
      <c r="G532" s="340"/>
      <c r="H532" s="341"/>
      <c r="I532" s="342"/>
      <c r="J532" s="340"/>
      <c r="K532" s="326"/>
      <c r="L532" s="326"/>
      <c r="M532" s="326"/>
      <c r="N532" s="326"/>
      <c r="O532" s="364"/>
      <c r="P532" s="364"/>
    </row>
    <row r="533" spans="1:16" x14ac:dyDescent="0.25">
      <c r="A533" s="337"/>
      <c r="B533" s="338"/>
      <c r="C533" s="339"/>
      <c r="D533" s="340"/>
      <c r="E533" s="341"/>
      <c r="F533" s="339"/>
      <c r="G533" s="340"/>
      <c r="H533" s="341"/>
      <c r="I533" s="342"/>
      <c r="J533" s="340"/>
      <c r="K533" s="326"/>
      <c r="L533" s="326"/>
      <c r="M533" s="326"/>
      <c r="N533" s="326"/>
      <c r="O533" s="364"/>
      <c r="P533" s="364"/>
    </row>
    <row r="534" spans="1:16" x14ac:dyDescent="0.25">
      <c r="A534" s="337"/>
      <c r="B534" s="338"/>
      <c r="C534" s="339"/>
      <c r="D534" s="340"/>
      <c r="E534" s="341"/>
      <c r="F534" s="339"/>
      <c r="G534" s="340"/>
      <c r="H534" s="341"/>
      <c r="I534" s="342"/>
      <c r="J534" s="340"/>
      <c r="K534" s="326"/>
      <c r="L534" s="326"/>
      <c r="M534" s="326"/>
      <c r="N534" s="326"/>
      <c r="O534" s="364"/>
      <c r="P534" s="364"/>
    </row>
    <row r="535" spans="1:16" x14ac:dyDescent="0.25">
      <c r="A535" s="337"/>
      <c r="B535" s="338"/>
      <c r="C535" s="339"/>
      <c r="D535" s="340"/>
      <c r="E535" s="341"/>
      <c r="F535" s="339"/>
      <c r="G535" s="340"/>
      <c r="H535" s="341"/>
      <c r="I535" s="342"/>
      <c r="J535" s="340"/>
      <c r="K535" s="326"/>
      <c r="L535" s="326"/>
      <c r="M535" s="326"/>
      <c r="N535" s="326"/>
      <c r="O535" s="364"/>
      <c r="P535" s="364"/>
    </row>
    <row r="536" spans="1:16" x14ac:dyDescent="0.25">
      <c r="A536" s="337"/>
      <c r="B536" s="338"/>
      <c r="C536" s="339"/>
      <c r="D536" s="340"/>
      <c r="E536" s="341"/>
      <c r="F536" s="339"/>
      <c r="G536" s="340"/>
      <c r="H536" s="341"/>
      <c r="I536" s="342"/>
      <c r="J536" s="340"/>
      <c r="K536" s="326"/>
      <c r="L536" s="326"/>
      <c r="M536" s="326"/>
      <c r="N536" s="326"/>
      <c r="O536" s="364"/>
      <c r="P536" s="364"/>
    </row>
    <row r="537" spans="1:16" x14ac:dyDescent="0.25">
      <c r="A537" s="337"/>
      <c r="B537" s="338"/>
      <c r="C537" s="339"/>
      <c r="D537" s="340"/>
      <c r="E537" s="341"/>
      <c r="F537" s="339"/>
      <c r="G537" s="340"/>
      <c r="H537" s="341"/>
      <c r="I537" s="342"/>
      <c r="J537" s="340"/>
      <c r="K537" s="326"/>
      <c r="L537" s="326"/>
      <c r="M537" s="326"/>
      <c r="N537" s="326"/>
      <c r="O537" s="364"/>
      <c r="P537" s="364"/>
    </row>
    <row r="538" spans="1:16" x14ac:dyDescent="0.25">
      <c r="A538" s="337"/>
      <c r="B538" s="338"/>
      <c r="C538" s="339"/>
      <c r="D538" s="340"/>
      <c r="E538" s="341"/>
      <c r="F538" s="339"/>
      <c r="G538" s="340"/>
      <c r="H538" s="341"/>
      <c r="I538" s="342"/>
      <c r="J538" s="340"/>
      <c r="K538" s="326"/>
      <c r="L538" s="326"/>
      <c r="M538" s="326"/>
      <c r="N538" s="326"/>
      <c r="O538" s="364"/>
      <c r="P538" s="364"/>
    </row>
    <row r="539" spans="1:16" x14ac:dyDescent="0.25">
      <c r="A539" s="337"/>
      <c r="B539" s="338"/>
      <c r="C539" s="339"/>
      <c r="D539" s="340"/>
      <c r="E539" s="341"/>
      <c r="F539" s="339"/>
      <c r="G539" s="340"/>
      <c r="H539" s="341"/>
      <c r="I539" s="342"/>
      <c r="J539" s="340"/>
      <c r="K539" s="326"/>
      <c r="L539" s="326"/>
      <c r="M539" s="326"/>
      <c r="N539" s="326"/>
      <c r="O539" s="364"/>
      <c r="P539" s="364"/>
    </row>
    <row r="540" spans="1:16" x14ac:dyDescent="0.25">
      <c r="A540" s="337"/>
      <c r="B540" s="338"/>
      <c r="C540" s="339"/>
      <c r="D540" s="340"/>
      <c r="E540" s="341"/>
      <c r="F540" s="339"/>
      <c r="G540" s="340"/>
      <c r="H540" s="341"/>
      <c r="I540" s="342"/>
      <c r="J540" s="340"/>
      <c r="K540" s="326"/>
      <c r="L540" s="326"/>
      <c r="M540" s="326"/>
      <c r="N540" s="326"/>
      <c r="O540" s="364"/>
      <c r="P540" s="364"/>
    </row>
    <row r="541" spans="1:16" x14ac:dyDescent="0.25">
      <c r="A541" s="337"/>
      <c r="B541" s="338"/>
      <c r="C541" s="339"/>
      <c r="D541" s="340"/>
      <c r="E541" s="341"/>
      <c r="F541" s="339"/>
      <c r="G541" s="340"/>
      <c r="H541" s="341"/>
      <c r="I541" s="342"/>
      <c r="J541" s="340"/>
      <c r="K541" s="326"/>
      <c r="L541" s="326"/>
      <c r="M541" s="326"/>
      <c r="N541" s="326"/>
      <c r="O541" s="364"/>
      <c r="P541" s="364"/>
    </row>
    <row r="542" spans="1:16" x14ac:dyDescent="0.25">
      <c r="A542" s="337"/>
      <c r="B542" s="338"/>
      <c r="C542" s="339"/>
      <c r="D542" s="340"/>
      <c r="E542" s="341"/>
      <c r="F542" s="339"/>
      <c r="G542" s="340"/>
      <c r="H542" s="341"/>
      <c r="I542" s="342"/>
      <c r="J542" s="340"/>
      <c r="K542" s="326"/>
      <c r="L542" s="326"/>
      <c r="M542" s="326"/>
      <c r="N542" s="326"/>
      <c r="O542" s="364"/>
      <c r="P542" s="364"/>
    </row>
    <row r="543" spans="1:16" x14ac:dyDescent="0.25">
      <c r="A543" s="337"/>
      <c r="B543" s="338"/>
      <c r="C543" s="339"/>
      <c r="D543" s="340"/>
      <c r="E543" s="341"/>
      <c r="F543" s="339"/>
      <c r="G543" s="340"/>
      <c r="H543" s="341"/>
      <c r="I543" s="342"/>
      <c r="J543" s="340"/>
      <c r="K543" s="326"/>
      <c r="L543" s="326"/>
      <c r="M543" s="326"/>
      <c r="N543" s="326"/>
      <c r="O543" s="364"/>
      <c r="P543" s="364"/>
    </row>
    <row r="544" spans="1:16" x14ac:dyDescent="0.25">
      <c r="A544" s="337"/>
      <c r="B544" s="338"/>
      <c r="C544" s="339"/>
      <c r="D544" s="340"/>
      <c r="E544" s="341"/>
      <c r="F544" s="339"/>
      <c r="G544" s="340"/>
      <c r="H544" s="341"/>
      <c r="I544" s="342"/>
      <c r="J544" s="340"/>
      <c r="K544" s="326"/>
      <c r="L544" s="326"/>
      <c r="M544" s="326"/>
      <c r="N544" s="326"/>
      <c r="O544" s="364"/>
      <c r="P544" s="364"/>
    </row>
    <row r="545" spans="1:16" x14ac:dyDescent="0.25">
      <c r="A545" s="337"/>
      <c r="B545" s="338"/>
      <c r="C545" s="339"/>
      <c r="D545" s="340"/>
      <c r="E545" s="341"/>
      <c r="F545" s="339"/>
      <c r="G545" s="340"/>
      <c r="H545" s="341"/>
      <c r="I545" s="342"/>
      <c r="J545" s="340"/>
      <c r="K545" s="326"/>
      <c r="L545" s="326"/>
      <c r="M545" s="326"/>
      <c r="N545" s="326"/>
      <c r="O545" s="364"/>
      <c r="P545" s="364"/>
    </row>
    <row r="546" spans="1:16" x14ac:dyDescent="0.25">
      <c r="A546" s="337"/>
      <c r="B546" s="338"/>
      <c r="C546" s="339"/>
      <c r="D546" s="340"/>
      <c r="E546" s="341"/>
      <c r="F546" s="339"/>
      <c r="G546" s="340"/>
      <c r="H546" s="341"/>
      <c r="I546" s="342"/>
      <c r="J546" s="340"/>
      <c r="K546" s="326"/>
      <c r="L546" s="326"/>
      <c r="M546" s="326"/>
      <c r="N546" s="326"/>
      <c r="O546" s="364"/>
      <c r="P546" s="364"/>
    </row>
    <row r="547" spans="1:16" x14ac:dyDescent="0.25">
      <c r="A547" s="337"/>
      <c r="B547" s="338"/>
      <c r="C547" s="339"/>
      <c r="D547" s="340"/>
      <c r="E547" s="341"/>
      <c r="F547" s="339"/>
      <c r="G547" s="340"/>
      <c r="H547" s="341"/>
      <c r="I547" s="342"/>
      <c r="J547" s="340"/>
      <c r="K547" s="326"/>
      <c r="L547" s="326"/>
      <c r="M547" s="326"/>
      <c r="N547" s="326"/>
      <c r="O547" s="364"/>
      <c r="P547" s="364"/>
    </row>
    <row r="548" spans="1:16" x14ac:dyDescent="0.25">
      <c r="A548" s="337"/>
      <c r="B548" s="338"/>
      <c r="C548" s="339"/>
      <c r="D548" s="340"/>
      <c r="E548" s="341"/>
      <c r="F548" s="339"/>
      <c r="G548" s="340"/>
      <c r="H548" s="341"/>
      <c r="I548" s="342"/>
      <c r="J548" s="340"/>
      <c r="K548" s="326"/>
      <c r="L548" s="326"/>
      <c r="M548" s="326"/>
      <c r="N548" s="326"/>
      <c r="O548" s="364"/>
      <c r="P548" s="364"/>
    </row>
    <row r="549" spans="1:16" x14ac:dyDescent="0.25">
      <c r="A549" s="337"/>
      <c r="B549" s="338"/>
      <c r="C549" s="339"/>
      <c r="D549" s="340"/>
      <c r="E549" s="341"/>
      <c r="F549" s="339"/>
      <c r="G549" s="340"/>
      <c r="H549" s="341"/>
      <c r="I549" s="342"/>
      <c r="J549" s="340"/>
      <c r="K549" s="326"/>
      <c r="L549" s="326"/>
      <c r="M549" s="326"/>
      <c r="N549" s="326"/>
      <c r="O549" s="364"/>
      <c r="P549" s="364"/>
    </row>
    <row r="550" spans="1:16" x14ac:dyDescent="0.25">
      <c r="A550" s="337"/>
      <c r="B550" s="338"/>
      <c r="C550" s="339"/>
      <c r="D550" s="340"/>
      <c r="E550" s="341"/>
      <c r="F550" s="339"/>
      <c r="G550" s="340"/>
      <c r="H550" s="341"/>
      <c r="I550" s="342"/>
      <c r="J550" s="340"/>
      <c r="K550" s="326"/>
      <c r="L550" s="326"/>
      <c r="M550" s="326"/>
      <c r="N550" s="326"/>
      <c r="O550" s="364"/>
      <c r="P550" s="364"/>
    </row>
    <row r="551" spans="1:16" x14ac:dyDescent="0.25">
      <c r="A551" s="337"/>
      <c r="B551" s="338"/>
      <c r="C551" s="339"/>
      <c r="D551" s="340"/>
      <c r="E551" s="341"/>
      <c r="F551" s="339"/>
      <c r="G551" s="340"/>
      <c r="H551" s="341"/>
      <c r="I551" s="342"/>
      <c r="J551" s="340"/>
      <c r="K551" s="326"/>
      <c r="L551" s="326"/>
      <c r="M551" s="326"/>
      <c r="N551" s="326"/>
      <c r="O551" s="364"/>
      <c r="P551" s="364"/>
    </row>
    <row r="552" spans="1:16" x14ac:dyDescent="0.25">
      <c r="A552" s="337"/>
      <c r="B552" s="338"/>
      <c r="C552" s="339"/>
      <c r="D552" s="340"/>
      <c r="E552" s="341"/>
      <c r="F552" s="339"/>
      <c r="G552" s="340"/>
      <c r="H552" s="341"/>
      <c r="I552" s="342"/>
      <c r="J552" s="340"/>
      <c r="K552" s="326"/>
      <c r="L552" s="326"/>
      <c r="M552" s="326"/>
      <c r="N552" s="326"/>
      <c r="O552" s="364"/>
      <c r="P552" s="364"/>
    </row>
    <row r="553" spans="1:16" x14ac:dyDescent="0.25">
      <c r="A553" s="337"/>
      <c r="B553" s="338"/>
      <c r="C553" s="339"/>
      <c r="D553" s="340"/>
      <c r="E553" s="341"/>
      <c r="F553" s="339"/>
      <c r="G553" s="340"/>
      <c r="H553" s="341"/>
      <c r="I553" s="342"/>
      <c r="J553" s="340"/>
      <c r="K553" s="326"/>
      <c r="L553" s="326"/>
      <c r="M553" s="326"/>
      <c r="N553" s="326"/>
      <c r="O553" s="364"/>
      <c r="P553" s="364"/>
    </row>
    <row r="554" spans="1:16" x14ac:dyDescent="0.25">
      <c r="A554" s="337"/>
      <c r="B554" s="338"/>
      <c r="C554" s="339"/>
      <c r="D554" s="340"/>
      <c r="E554" s="341"/>
      <c r="F554" s="339"/>
      <c r="G554" s="340"/>
      <c r="H554" s="341"/>
      <c r="I554" s="342"/>
      <c r="J554" s="340"/>
      <c r="K554" s="326"/>
      <c r="L554" s="326"/>
      <c r="M554" s="326"/>
      <c r="N554" s="326"/>
      <c r="O554" s="364"/>
      <c r="P554" s="364"/>
    </row>
    <row r="555" spans="1:16" x14ac:dyDescent="0.25">
      <c r="A555" s="337"/>
      <c r="B555" s="338"/>
      <c r="C555" s="339"/>
      <c r="D555" s="340"/>
      <c r="E555" s="341"/>
      <c r="F555" s="339"/>
      <c r="G555" s="340"/>
      <c r="H555" s="341"/>
      <c r="I555" s="342"/>
      <c r="J555" s="340"/>
      <c r="K555" s="326"/>
      <c r="L555" s="326"/>
      <c r="M555" s="326"/>
      <c r="N555" s="326"/>
      <c r="O555" s="364"/>
      <c r="P555" s="364"/>
    </row>
    <row r="556" spans="1:16" x14ac:dyDescent="0.25">
      <c r="A556" s="337"/>
      <c r="B556" s="338"/>
      <c r="C556" s="339"/>
      <c r="D556" s="340"/>
      <c r="E556" s="341"/>
      <c r="F556" s="339"/>
      <c r="G556" s="340"/>
      <c r="H556" s="341"/>
      <c r="I556" s="342"/>
      <c r="J556" s="340"/>
      <c r="K556" s="326"/>
      <c r="L556" s="326"/>
      <c r="M556" s="326"/>
      <c r="N556" s="326"/>
      <c r="O556" s="364"/>
      <c r="P556" s="364"/>
    </row>
    <row r="557" spans="1:16" x14ac:dyDescent="0.25">
      <c r="A557" s="337"/>
      <c r="B557" s="338"/>
      <c r="C557" s="339"/>
      <c r="D557" s="340"/>
      <c r="E557" s="341"/>
      <c r="F557" s="339"/>
      <c r="G557" s="340"/>
      <c r="H557" s="341"/>
      <c r="I557" s="342"/>
      <c r="J557" s="340"/>
      <c r="K557" s="326"/>
      <c r="L557" s="326"/>
      <c r="M557" s="326"/>
      <c r="N557" s="326"/>
      <c r="O557" s="364"/>
      <c r="P557" s="364"/>
    </row>
    <row r="558" spans="1:16" x14ac:dyDescent="0.25">
      <c r="A558" s="337"/>
      <c r="B558" s="338"/>
      <c r="C558" s="339"/>
      <c r="D558" s="340"/>
      <c r="E558" s="341"/>
      <c r="F558" s="339"/>
      <c r="G558" s="340"/>
      <c r="H558" s="341"/>
      <c r="I558" s="342"/>
      <c r="J558" s="340"/>
      <c r="K558" s="326"/>
      <c r="L558" s="326"/>
      <c r="M558" s="326"/>
      <c r="N558" s="326"/>
      <c r="O558" s="364"/>
      <c r="P558" s="364"/>
    </row>
    <row r="559" spans="1:16" x14ac:dyDescent="0.25">
      <c r="A559" s="337"/>
      <c r="B559" s="338"/>
      <c r="C559" s="339"/>
      <c r="D559" s="340"/>
      <c r="E559" s="341"/>
      <c r="F559" s="339"/>
      <c r="G559" s="340"/>
      <c r="H559" s="341"/>
      <c r="I559" s="342"/>
      <c r="J559" s="340"/>
      <c r="K559" s="326"/>
      <c r="L559" s="326"/>
      <c r="M559" s="326"/>
      <c r="N559" s="326"/>
      <c r="O559" s="364"/>
      <c r="P559" s="364"/>
    </row>
    <row r="560" spans="1:16" x14ac:dyDescent="0.25">
      <c r="A560" s="337"/>
      <c r="B560" s="338"/>
      <c r="C560" s="339"/>
      <c r="D560" s="340"/>
      <c r="E560" s="341"/>
      <c r="F560" s="339"/>
      <c r="G560" s="340"/>
      <c r="H560" s="341"/>
      <c r="I560" s="342"/>
      <c r="J560" s="340"/>
      <c r="K560" s="326"/>
      <c r="L560" s="326"/>
      <c r="M560" s="326"/>
      <c r="N560" s="326"/>
      <c r="O560" s="364"/>
      <c r="P560" s="364"/>
    </row>
    <row r="561" spans="1:16" x14ac:dyDescent="0.25">
      <c r="A561" s="337"/>
      <c r="B561" s="338"/>
      <c r="C561" s="339"/>
      <c r="D561" s="340"/>
      <c r="E561" s="341"/>
      <c r="F561" s="339"/>
      <c r="G561" s="340"/>
      <c r="H561" s="341"/>
      <c r="I561" s="342"/>
      <c r="J561" s="340"/>
      <c r="K561" s="326"/>
      <c r="L561" s="326"/>
      <c r="M561" s="326"/>
      <c r="N561" s="326"/>
      <c r="O561" s="364"/>
      <c r="P561" s="364"/>
    </row>
    <row r="562" spans="1:16" x14ac:dyDescent="0.25">
      <c r="A562" s="337"/>
      <c r="B562" s="338"/>
      <c r="C562" s="339"/>
      <c r="D562" s="340"/>
      <c r="E562" s="341"/>
      <c r="F562" s="339"/>
      <c r="G562" s="340"/>
      <c r="H562" s="341"/>
      <c r="I562" s="342"/>
      <c r="J562" s="340"/>
      <c r="K562" s="326"/>
      <c r="L562" s="326"/>
      <c r="M562" s="326"/>
      <c r="N562" s="326"/>
      <c r="O562" s="364"/>
      <c r="P562" s="364"/>
    </row>
    <row r="563" spans="1:16" x14ac:dyDescent="0.25">
      <c r="A563" s="337"/>
      <c r="B563" s="338"/>
      <c r="C563" s="339"/>
      <c r="D563" s="340"/>
      <c r="E563" s="341"/>
      <c r="F563" s="339"/>
      <c r="G563" s="340"/>
      <c r="H563" s="341"/>
      <c r="I563" s="342"/>
      <c r="J563" s="340"/>
      <c r="K563" s="326"/>
      <c r="L563" s="326"/>
      <c r="M563" s="326"/>
      <c r="N563" s="326"/>
      <c r="O563" s="364"/>
      <c r="P563" s="364"/>
    </row>
    <row r="564" spans="1:16" x14ac:dyDescent="0.25">
      <c r="A564" s="337"/>
      <c r="B564" s="338"/>
      <c r="C564" s="339"/>
      <c r="D564" s="340"/>
      <c r="E564" s="341"/>
      <c r="F564" s="339"/>
      <c r="G564" s="340"/>
      <c r="H564" s="341"/>
      <c r="I564" s="342"/>
      <c r="J564" s="340"/>
      <c r="K564" s="326"/>
      <c r="L564" s="326"/>
      <c r="M564" s="326"/>
      <c r="N564" s="326"/>
      <c r="O564" s="364"/>
      <c r="P564" s="364"/>
    </row>
    <row r="565" spans="1:16" x14ac:dyDescent="0.25">
      <c r="A565" s="337"/>
      <c r="B565" s="338"/>
      <c r="C565" s="339"/>
      <c r="D565" s="340"/>
      <c r="E565" s="341"/>
      <c r="F565" s="339"/>
      <c r="G565" s="340"/>
      <c r="H565" s="341"/>
      <c r="I565" s="342"/>
      <c r="J565" s="340"/>
      <c r="K565" s="326"/>
      <c r="L565" s="326"/>
      <c r="M565" s="326"/>
      <c r="N565" s="326"/>
      <c r="O565" s="364"/>
      <c r="P565" s="364"/>
    </row>
    <row r="566" spans="1:16" x14ac:dyDescent="0.25">
      <c r="A566" s="337"/>
      <c r="B566" s="338"/>
      <c r="C566" s="339"/>
      <c r="D566" s="340"/>
      <c r="E566" s="341"/>
      <c r="F566" s="339"/>
      <c r="G566" s="340"/>
      <c r="H566" s="341"/>
      <c r="I566" s="342"/>
      <c r="J566" s="340"/>
      <c r="K566" s="326"/>
      <c r="L566" s="326"/>
      <c r="M566" s="326"/>
      <c r="N566" s="326"/>
      <c r="O566" s="364"/>
      <c r="P566" s="364"/>
    </row>
    <row r="567" spans="1:16" x14ac:dyDescent="0.25">
      <c r="A567" s="337"/>
      <c r="B567" s="338"/>
      <c r="C567" s="339"/>
      <c r="D567" s="340"/>
      <c r="E567" s="341"/>
      <c r="F567" s="339"/>
      <c r="G567" s="340"/>
      <c r="H567" s="341"/>
      <c r="I567" s="342"/>
      <c r="J567" s="340"/>
      <c r="K567" s="326"/>
      <c r="L567" s="326"/>
      <c r="M567" s="326"/>
      <c r="N567" s="326"/>
      <c r="O567" s="364"/>
      <c r="P567" s="364"/>
    </row>
    <row r="568" spans="1:16" x14ac:dyDescent="0.25">
      <c r="A568" s="337"/>
      <c r="B568" s="338"/>
      <c r="C568" s="339"/>
      <c r="D568" s="340"/>
      <c r="E568" s="341"/>
      <c r="F568" s="339"/>
      <c r="G568" s="340"/>
      <c r="H568" s="341"/>
      <c r="I568" s="342"/>
      <c r="J568" s="340"/>
      <c r="K568" s="326"/>
      <c r="L568" s="326"/>
      <c r="M568" s="326"/>
      <c r="N568" s="326"/>
      <c r="O568" s="364"/>
      <c r="P568" s="364"/>
    </row>
    <row r="569" spans="1:16" x14ac:dyDescent="0.25">
      <c r="A569" s="337"/>
      <c r="B569" s="338"/>
      <c r="C569" s="339"/>
      <c r="D569" s="340"/>
      <c r="E569" s="341"/>
      <c r="F569" s="339"/>
      <c r="G569" s="340"/>
      <c r="H569" s="341"/>
      <c r="I569" s="342"/>
      <c r="J569" s="340"/>
      <c r="K569" s="326"/>
      <c r="L569" s="326"/>
      <c r="M569" s="326"/>
      <c r="N569" s="326"/>
      <c r="O569" s="364"/>
      <c r="P569" s="364"/>
    </row>
    <row r="570" spans="1:16" x14ac:dyDescent="0.25">
      <c r="A570" s="337"/>
      <c r="B570" s="338"/>
      <c r="C570" s="339"/>
      <c r="D570" s="340"/>
      <c r="E570" s="341"/>
      <c r="F570" s="339"/>
      <c r="G570" s="340"/>
      <c r="H570" s="341"/>
      <c r="I570" s="342"/>
      <c r="J570" s="340"/>
      <c r="K570" s="326"/>
      <c r="L570" s="326"/>
      <c r="M570" s="326"/>
      <c r="N570" s="326"/>
      <c r="O570" s="364"/>
      <c r="P570" s="364"/>
    </row>
    <row r="571" spans="1:16" x14ac:dyDescent="0.25">
      <c r="A571" s="337"/>
      <c r="B571" s="338"/>
      <c r="C571" s="339"/>
      <c r="D571" s="340"/>
      <c r="E571" s="341"/>
      <c r="F571" s="339"/>
      <c r="G571" s="340"/>
      <c r="H571" s="341"/>
      <c r="I571" s="342"/>
      <c r="J571" s="340"/>
      <c r="K571" s="326"/>
      <c r="L571" s="326"/>
      <c r="M571" s="326"/>
      <c r="N571" s="326"/>
      <c r="O571" s="364"/>
      <c r="P571" s="364"/>
    </row>
    <row r="572" spans="1:16" x14ac:dyDescent="0.25">
      <c r="A572" s="337"/>
      <c r="B572" s="338"/>
      <c r="C572" s="339"/>
      <c r="D572" s="340"/>
      <c r="E572" s="341"/>
      <c r="F572" s="339"/>
      <c r="G572" s="340"/>
      <c r="H572" s="341"/>
      <c r="I572" s="342"/>
      <c r="J572" s="340"/>
      <c r="K572" s="326"/>
      <c r="L572" s="326"/>
      <c r="M572" s="326"/>
      <c r="N572" s="326"/>
      <c r="O572" s="364"/>
      <c r="P572" s="364"/>
    </row>
    <row r="573" spans="1:16" x14ac:dyDescent="0.25">
      <c r="A573" s="337"/>
      <c r="B573" s="338"/>
      <c r="C573" s="339"/>
      <c r="D573" s="340"/>
      <c r="E573" s="341"/>
      <c r="F573" s="339"/>
      <c r="G573" s="340"/>
      <c r="H573" s="341"/>
      <c r="I573" s="342"/>
      <c r="J573" s="362"/>
      <c r="K573" s="326"/>
      <c r="L573" s="326"/>
      <c r="M573" s="326"/>
      <c r="N573" s="326"/>
      <c r="O573" s="364"/>
      <c r="P573" s="364"/>
    </row>
    <row r="574" spans="1:16" x14ac:dyDescent="0.25">
      <c r="A574" s="337"/>
      <c r="B574" s="338"/>
      <c r="C574" s="339"/>
      <c r="D574" s="340"/>
      <c r="E574" s="341"/>
      <c r="F574" s="339"/>
      <c r="G574" s="340"/>
      <c r="H574" s="341"/>
      <c r="I574" s="342"/>
      <c r="J574" s="340"/>
      <c r="K574" s="326"/>
      <c r="L574" s="326"/>
      <c r="M574" s="326"/>
      <c r="N574" s="326"/>
      <c r="O574" s="364"/>
      <c r="P574" s="364"/>
    </row>
    <row r="575" spans="1:16" x14ac:dyDescent="0.25">
      <c r="A575" s="337"/>
      <c r="B575" s="338"/>
      <c r="C575" s="339"/>
      <c r="D575" s="340"/>
      <c r="E575" s="341"/>
      <c r="F575" s="339"/>
      <c r="G575" s="340"/>
      <c r="H575" s="341"/>
      <c r="I575" s="342"/>
      <c r="J575" s="362"/>
      <c r="K575" s="326"/>
      <c r="L575" s="326"/>
      <c r="M575" s="326"/>
      <c r="N575" s="326"/>
      <c r="O575" s="364"/>
      <c r="P575" s="364"/>
    </row>
    <row r="576" spans="1:16" x14ac:dyDescent="0.25">
      <c r="A576" s="337"/>
      <c r="B576" s="338"/>
      <c r="C576" s="339"/>
      <c r="D576" s="340"/>
      <c r="E576" s="341"/>
      <c r="F576" s="339"/>
      <c r="G576" s="340"/>
      <c r="H576" s="341"/>
      <c r="I576" s="342"/>
      <c r="J576" s="340"/>
      <c r="K576" s="326"/>
      <c r="L576" s="326"/>
      <c r="M576" s="326"/>
      <c r="N576" s="326"/>
      <c r="O576" s="364"/>
      <c r="P576" s="364"/>
    </row>
    <row r="577" spans="1:16" x14ac:dyDescent="0.25">
      <c r="A577" s="337"/>
      <c r="B577" s="338"/>
      <c r="C577" s="339"/>
      <c r="D577" s="340"/>
      <c r="E577" s="341"/>
      <c r="F577" s="339"/>
      <c r="G577" s="340"/>
      <c r="H577" s="341"/>
      <c r="I577" s="342"/>
      <c r="J577" s="340"/>
      <c r="K577" s="326"/>
      <c r="L577" s="326"/>
      <c r="M577" s="326"/>
      <c r="N577" s="326"/>
      <c r="O577" s="364"/>
      <c r="P577" s="364"/>
    </row>
    <row r="578" spans="1:16" x14ac:dyDescent="0.25">
      <c r="A578" s="337"/>
      <c r="B578" s="338"/>
      <c r="C578" s="339"/>
      <c r="D578" s="340"/>
      <c r="E578" s="341"/>
      <c r="F578" s="339"/>
      <c r="G578" s="340"/>
      <c r="H578" s="341"/>
      <c r="I578" s="342"/>
      <c r="J578" s="362"/>
      <c r="K578" s="326"/>
      <c r="L578" s="326"/>
      <c r="M578" s="326"/>
      <c r="N578" s="326"/>
      <c r="O578" s="364"/>
      <c r="P578" s="364"/>
    </row>
    <row r="579" spans="1:16" x14ac:dyDescent="0.25">
      <c r="A579" s="337"/>
      <c r="B579" s="338"/>
      <c r="C579" s="339"/>
      <c r="D579" s="340"/>
      <c r="E579" s="341"/>
      <c r="F579" s="339"/>
      <c r="G579" s="340"/>
      <c r="H579" s="341"/>
      <c r="I579" s="342"/>
      <c r="J579" s="340"/>
      <c r="K579" s="326"/>
      <c r="L579" s="326"/>
      <c r="M579" s="326"/>
      <c r="N579" s="326"/>
      <c r="O579" s="364"/>
      <c r="P579" s="364"/>
    </row>
    <row r="580" spans="1:16" x14ac:dyDescent="0.25">
      <c r="A580" s="337"/>
      <c r="B580" s="338"/>
      <c r="C580" s="339"/>
      <c r="D580" s="340"/>
      <c r="E580" s="341"/>
      <c r="F580" s="339"/>
      <c r="G580" s="340"/>
      <c r="H580" s="341"/>
      <c r="I580" s="342"/>
      <c r="J580" s="340"/>
      <c r="K580" s="326"/>
      <c r="L580" s="326"/>
      <c r="M580" s="326"/>
      <c r="N580" s="326"/>
      <c r="O580" s="364"/>
      <c r="P580" s="364"/>
    </row>
    <row r="581" spans="1:16" x14ac:dyDescent="0.25">
      <c r="A581" s="337"/>
      <c r="B581" s="338"/>
      <c r="C581" s="339"/>
      <c r="D581" s="340"/>
      <c r="E581" s="341"/>
      <c r="F581" s="339"/>
      <c r="G581" s="340"/>
      <c r="H581" s="341"/>
      <c r="I581" s="342"/>
      <c r="J581" s="340"/>
      <c r="K581" s="326"/>
      <c r="L581" s="326"/>
      <c r="M581" s="326"/>
      <c r="N581" s="326"/>
      <c r="O581" s="364"/>
      <c r="P581" s="364"/>
    </row>
    <row r="582" spans="1:16" x14ac:dyDescent="0.25">
      <c r="A582" s="337"/>
      <c r="B582" s="338"/>
      <c r="C582" s="339"/>
      <c r="D582" s="340"/>
      <c r="E582" s="341"/>
      <c r="F582" s="339"/>
      <c r="G582" s="340"/>
      <c r="H582" s="341"/>
      <c r="I582" s="342"/>
      <c r="J582" s="340"/>
      <c r="K582" s="326"/>
      <c r="L582" s="326"/>
      <c r="M582" s="326"/>
      <c r="N582" s="326"/>
      <c r="O582" s="364"/>
      <c r="P582" s="364"/>
    </row>
    <row r="583" spans="1:16" x14ac:dyDescent="0.25">
      <c r="A583" s="337"/>
      <c r="B583" s="338"/>
      <c r="C583" s="339"/>
      <c r="D583" s="340"/>
      <c r="E583" s="341"/>
      <c r="F583" s="339"/>
      <c r="G583" s="340"/>
      <c r="H583" s="341"/>
      <c r="I583" s="342"/>
      <c r="J583" s="340"/>
      <c r="K583" s="326"/>
      <c r="L583" s="326"/>
      <c r="M583" s="326"/>
      <c r="N583" s="326"/>
      <c r="O583" s="364"/>
      <c r="P583" s="364"/>
    </row>
    <row r="584" spans="1:16" x14ac:dyDescent="0.25">
      <c r="A584" s="337"/>
      <c r="B584" s="338"/>
      <c r="C584" s="339"/>
      <c r="D584" s="340"/>
      <c r="E584" s="341"/>
      <c r="F584" s="339"/>
      <c r="G584" s="340"/>
      <c r="H584" s="341"/>
      <c r="I584" s="342"/>
      <c r="J584" s="362"/>
      <c r="K584" s="326"/>
      <c r="L584" s="326"/>
      <c r="M584" s="326"/>
      <c r="N584" s="326"/>
      <c r="O584" s="364"/>
      <c r="P584" s="364"/>
    </row>
    <row r="585" spans="1:16" x14ac:dyDescent="0.25">
      <c r="A585" s="337"/>
      <c r="B585" s="338"/>
      <c r="C585" s="339"/>
      <c r="D585" s="340"/>
      <c r="E585" s="341"/>
      <c r="F585" s="339"/>
      <c r="G585" s="340"/>
      <c r="H585" s="341"/>
      <c r="I585" s="342"/>
      <c r="J585" s="340"/>
      <c r="K585" s="326"/>
      <c r="L585" s="326"/>
      <c r="M585" s="326"/>
      <c r="N585" s="326"/>
      <c r="O585" s="364"/>
      <c r="P585" s="364"/>
    </row>
    <row r="586" spans="1:16" x14ac:dyDescent="0.25">
      <c r="A586" s="337"/>
      <c r="B586" s="338"/>
      <c r="C586" s="339"/>
      <c r="D586" s="340"/>
      <c r="E586" s="341"/>
      <c r="F586" s="339"/>
      <c r="G586" s="340"/>
      <c r="H586" s="341"/>
      <c r="I586" s="342"/>
      <c r="J586" s="340"/>
      <c r="K586" s="326"/>
      <c r="L586" s="326"/>
      <c r="M586" s="326"/>
      <c r="N586" s="326"/>
      <c r="O586" s="364"/>
      <c r="P586" s="364"/>
    </row>
    <row r="587" spans="1:16" x14ac:dyDescent="0.25">
      <c r="A587" s="337"/>
      <c r="B587" s="338"/>
      <c r="C587" s="339"/>
      <c r="D587" s="340"/>
      <c r="E587" s="341"/>
      <c r="F587" s="339"/>
      <c r="G587" s="340"/>
      <c r="H587" s="341"/>
      <c r="I587" s="342"/>
      <c r="J587" s="362"/>
      <c r="K587" s="326"/>
      <c r="L587" s="326"/>
      <c r="M587" s="326"/>
      <c r="N587" s="326"/>
      <c r="O587" s="364"/>
      <c r="P587" s="364"/>
    </row>
    <row r="588" spans="1:16" x14ac:dyDescent="0.25">
      <c r="A588" s="337"/>
      <c r="B588" s="338"/>
      <c r="C588" s="339"/>
      <c r="D588" s="340"/>
      <c r="E588" s="341"/>
      <c r="F588" s="339"/>
      <c r="G588" s="340"/>
      <c r="H588" s="341"/>
      <c r="I588" s="342"/>
      <c r="J588" s="340"/>
      <c r="K588" s="326"/>
      <c r="L588" s="326"/>
      <c r="M588" s="326"/>
      <c r="N588" s="326"/>
      <c r="O588" s="364"/>
      <c r="P588" s="364"/>
    </row>
    <row r="589" spans="1:16" x14ac:dyDescent="0.25">
      <c r="A589" s="337"/>
      <c r="B589" s="338"/>
      <c r="C589" s="339"/>
      <c r="D589" s="340"/>
      <c r="E589" s="341"/>
      <c r="F589" s="339"/>
      <c r="G589" s="340"/>
      <c r="H589" s="341"/>
      <c r="I589" s="342"/>
      <c r="J589" s="362"/>
      <c r="K589" s="326"/>
      <c r="L589" s="326"/>
      <c r="M589" s="326"/>
      <c r="N589" s="326"/>
      <c r="O589" s="364"/>
      <c r="P589" s="364"/>
    </row>
    <row r="590" spans="1:16" x14ac:dyDescent="0.25">
      <c r="A590" s="337"/>
      <c r="B590" s="338"/>
      <c r="C590" s="339"/>
      <c r="D590" s="340"/>
      <c r="E590" s="341"/>
      <c r="F590" s="339"/>
      <c r="G590" s="340"/>
      <c r="H590" s="341"/>
      <c r="I590" s="342"/>
      <c r="J590" s="340"/>
      <c r="K590" s="326"/>
      <c r="L590" s="326"/>
      <c r="M590" s="326"/>
      <c r="N590" s="326"/>
      <c r="O590" s="364"/>
      <c r="P590" s="364"/>
    </row>
    <row r="591" spans="1:16" x14ac:dyDescent="0.25">
      <c r="A591" s="337"/>
      <c r="B591" s="338"/>
      <c r="C591" s="339"/>
      <c r="D591" s="340"/>
      <c r="E591" s="341"/>
      <c r="F591" s="339"/>
      <c r="G591" s="340"/>
      <c r="H591" s="341"/>
      <c r="I591" s="342"/>
      <c r="J591" s="340"/>
      <c r="K591" s="326"/>
      <c r="L591" s="326"/>
      <c r="M591" s="326"/>
      <c r="N591" s="326"/>
      <c r="O591" s="364"/>
      <c r="P591" s="364"/>
    </row>
    <row r="592" spans="1:16" x14ac:dyDescent="0.25">
      <c r="A592" s="337"/>
      <c r="B592" s="338"/>
      <c r="C592" s="339"/>
      <c r="D592" s="340"/>
      <c r="E592" s="341"/>
      <c r="F592" s="339"/>
      <c r="G592" s="340"/>
      <c r="H592" s="341"/>
      <c r="I592" s="342"/>
      <c r="J592" s="362"/>
      <c r="K592" s="326"/>
      <c r="L592" s="326"/>
      <c r="M592" s="326"/>
      <c r="N592" s="326"/>
      <c r="O592" s="364"/>
      <c r="P592" s="364"/>
    </row>
    <row r="593" spans="1:16" x14ac:dyDescent="0.25">
      <c r="A593" s="337"/>
      <c r="B593" s="338"/>
      <c r="C593" s="339"/>
      <c r="D593" s="340"/>
      <c r="E593" s="341"/>
      <c r="F593" s="339"/>
      <c r="G593" s="340"/>
      <c r="H593" s="341"/>
      <c r="I593" s="342"/>
      <c r="J593" s="362"/>
      <c r="K593" s="326"/>
      <c r="L593" s="326"/>
      <c r="M593" s="326"/>
      <c r="N593" s="326"/>
      <c r="O593" s="364"/>
      <c r="P593" s="364"/>
    </row>
    <row r="594" spans="1:16" x14ac:dyDescent="0.25">
      <c r="A594" s="337"/>
      <c r="B594" s="338"/>
      <c r="C594" s="339"/>
      <c r="D594" s="340"/>
      <c r="E594" s="341"/>
      <c r="F594" s="339"/>
      <c r="G594" s="340"/>
      <c r="H594" s="341"/>
      <c r="I594" s="342"/>
      <c r="J594" s="362"/>
      <c r="K594" s="326"/>
      <c r="L594" s="326"/>
      <c r="M594" s="326"/>
      <c r="N594" s="326"/>
      <c r="O594" s="364"/>
      <c r="P594" s="364"/>
    </row>
    <row r="595" spans="1:16" x14ac:dyDescent="0.25">
      <c r="A595" s="337"/>
      <c r="B595" s="338"/>
      <c r="C595" s="339"/>
      <c r="D595" s="340"/>
      <c r="E595" s="341"/>
      <c r="F595" s="339"/>
      <c r="G595" s="340"/>
      <c r="H595" s="341"/>
      <c r="I595" s="342"/>
      <c r="J595" s="362"/>
      <c r="K595" s="326"/>
      <c r="L595" s="326"/>
      <c r="M595" s="326"/>
      <c r="N595" s="326"/>
      <c r="O595" s="364"/>
      <c r="P595" s="364"/>
    </row>
    <row r="596" spans="1:16" x14ac:dyDescent="0.25">
      <c r="A596" s="337"/>
      <c r="B596" s="338"/>
      <c r="C596" s="339"/>
      <c r="D596" s="340"/>
      <c r="E596" s="341"/>
      <c r="F596" s="339"/>
      <c r="G596" s="340"/>
      <c r="H596" s="341"/>
      <c r="I596" s="342"/>
      <c r="J596" s="362"/>
      <c r="K596" s="326"/>
      <c r="L596" s="326"/>
      <c r="M596" s="326"/>
      <c r="N596" s="326"/>
      <c r="O596" s="364"/>
      <c r="P596" s="364"/>
    </row>
    <row r="597" spans="1:16" x14ac:dyDescent="0.25">
      <c r="A597" s="337"/>
      <c r="B597" s="338"/>
      <c r="C597" s="339"/>
      <c r="D597" s="340"/>
      <c r="E597" s="341"/>
      <c r="F597" s="339"/>
      <c r="G597" s="340"/>
      <c r="H597" s="341"/>
      <c r="I597" s="342"/>
      <c r="J597" s="362"/>
      <c r="K597" s="326"/>
      <c r="L597" s="326"/>
      <c r="M597" s="326"/>
      <c r="N597" s="326"/>
      <c r="O597" s="364"/>
      <c r="P597" s="364"/>
    </row>
    <row r="598" spans="1:16" x14ac:dyDescent="0.25">
      <c r="A598" s="337"/>
      <c r="B598" s="338"/>
      <c r="C598" s="339"/>
      <c r="D598" s="340"/>
      <c r="E598" s="341"/>
      <c r="F598" s="339"/>
      <c r="G598" s="340"/>
      <c r="H598" s="341"/>
      <c r="I598" s="342"/>
      <c r="J598" s="362"/>
      <c r="K598" s="326"/>
      <c r="L598" s="326"/>
      <c r="M598" s="326"/>
      <c r="N598" s="326"/>
      <c r="O598" s="364"/>
      <c r="P598" s="364"/>
    </row>
    <row r="599" spans="1:16" x14ac:dyDescent="0.25">
      <c r="A599" s="337"/>
      <c r="B599" s="338"/>
      <c r="C599" s="339"/>
      <c r="D599" s="340"/>
      <c r="E599" s="341"/>
      <c r="F599" s="339"/>
      <c r="G599" s="340"/>
      <c r="H599" s="341"/>
      <c r="I599" s="342"/>
      <c r="J599" s="362"/>
      <c r="K599" s="326"/>
      <c r="L599" s="326"/>
      <c r="M599" s="326"/>
      <c r="N599" s="326"/>
      <c r="O599" s="364"/>
      <c r="P599" s="364"/>
    </row>
    <row r="600" spans="1:16" x14ac:dyDescent="0.25">
      <c r="A600" s="337"/>
      <c r="B600" s="338"/>
      <c r="C600" s="339"/>
      <c r="D600" s="340"/>
      <c r="E600" s="341"/>
      <c r="F600" s="339"/>
      <c r="G600" s="340"/>
      <c r="H600" s="341"/>
      <c r="I600" s="342"/>
      <c r="J600" s="362"/>
      <c r="K600" s="326"/>
      <c r="L600" s="326"/>
      <c r="M600" s="326"/>
      <c r="N600" s="326"/>
      <c r="O600" s="364"/>
      <c r="P600" s="364"/>
    </row>
    <row r="601" spans="1:16" x14ac:dyDescent="0.25">
      <c r="A601" s="337"/>
      <c r="B601" s="338"/>
      <c r="C601" s="339"/>
      <c r="D601" s="340"/>
      <c r="E601" s="341"/>
      <c r="F601" s="339"/>
      <c r="G601" s="340"/>
      <c r="H601" s="341"/>
      <c r="I601" s="342"/>
      <c r="J601" s="362"/>
      <c r="K601" s="326"/>
      <c r="L601" s="326"/>
      <c r="M601" s="326"/>
      <c r="N601" s="326"/>
      <c r="O601" s="364"/>
      <c r="P601" s="364"/>
    </row>
    <row r="602" spans="1:16" x14ac:dyDescent="0.25">
      <c r="A602" s="337"/>
      <c r="B602" s="338"/>
      <c r="C602" s="339"/>
      <c r="D602" s="340"/>
      <c r="E602" s="341"/>
      <c r="F602" s="339"/>
      <c r="G602" s="340"/>
      <c r="H602" s="341"/>
      <c r="I602" s="342"/>
      <c r="J602" s="362"/>
      <c r="K602" s="326"/>
      <c r="L602" s="326"/>
      <c r="M602" s="326"/>
      <c r="N602" s="326"/>
      <c r="O602" s="364"/>
      <c r="P602" s="364"/>
    </row>
    <row r="603" spans="1:16" x14ac:dyDescent="0.25">
      <c r="A603" s="337"/>
      <c r="B603" s="338"/>
      <c r="C603" s="339"/>
      <c r="D603" s="340"/>
      <c r="E603" s="341"/>
      <c r="F603" s="339"/>
      <c r="G603" s="340"/>
      <c r="H603" s="341"/>
      <c r="I603" s="342"/>
      <c r="J603" s="362"/>
      <c r="K603" s="326"/>
      <c r="L603" s="326"/>
      <c r="M603" s="326"/>
      <c r="N603" s="326"/>
      <c r="O603" s="364"/>
      <c r="P603" s="364"/>
    </row>
    <row r="604" spans="1:16" x14ac:dyDescent="0.25">
      <c r="A604" s="337"/>
      <c r="B604" s="338"/>
      <c r="C604" s="339"/>
      <c r="D604" s="340"/>
      <c r="E604" s="341"/>
      <c r="F604" s="339"/>
      <c r="G604" s="340"/>
      <c r="H604" s="341"/>
      <c r="I604" s="342"/>
      <c r="J604" s="362"/>
      <c r="K604" s="326"/>
      <c r="L604" s="326"/>
      <c r="M604" s="326"/>
      <c r="N604" s="326"/>
      <c r="O604" s="364"/>
      <c r="P604" s="364"/>
    </row>
    <row r="605" spans="1:16" x14ac:dyDescent="0.25">
      <c r="A605" s="337"/>
      <c r="B605" s="338"/>
      <c r="C605" s="339"/>
      <c r="D605" s="340"/>
      <c r="E605" s="341"/>
      <c r="F605" s="339"/>
      <c r="G605" s="340"/>
      <c r="H605" s="341"/>
      <c r="I605" s="342"/>
      <c r="J605" s="362"/>
      <c r="K605" s="326"/>
      <c r="L605" s="326"/>
      <c r="M605" s="326"/>
      <c r="N605" s="326"/>
      <c r="O605" s="364"/>
      <c r="P605" s="364"/>
    </row>
    <row r="606" spans="1:16" x14ac:dyDescent="0.25">
      <c r="A606" s="337"/>
      <c r="B606" s="338"/>
      <c r="C606" s="339"/>
      <c r="D606" s="340"/>
      <c r="E606" s="341"/>
      <c r="F606" s="339"/>
      <c r="G606" s="340"/>
      <c r="H606" s="341"/>
      <c r="I606" s="342"/>
      <c r="J606" s="362"/>
      <c r="K606" s="326"/>
      <c r="L606" s="326"/>
      <c r="M606" s="326"/>
      <c r="N606" s="326"/>
      <c r="O606" s="364"/>
      <c r="P606" s="364"/>
    </row>
    <row r="607" spans="1:16" x14ac:dyDescent="0.25">
      <c r="A607" s="337"/>
      <c r="B607" s="338"/>
      <c r="C607" s="339"/>
      <c r="D607" s="340"/>
      <c r="E607" s="341"/>
      <c r="F607" s="339"/>
      <c r="G607" s="340"/>
      <c r="H607" s="341"/>
      <c r="I607" s="342"/>
      <c r="J607" s="362"/>
      <c r="K607" s="326"/>
      <c r="L607" s="326"/>
      <c r="M607" s="326"/>
      <c r="N607" s="326"/>
      <c r="O607" s="364"/>
      <c r="P607" s="364"/>
    </row>
    <row r="608" spans="1:16" x14ac:dyDescent="0.25">
      <c r="A608" s="337"/>
      <c r="B608" s="338"/>
      <c r="C608" s="339"/>
      <c r="D608" s="340"/>
      <c r="E608" s="341"/>
      <c r="F608" s="339"/>
      <c r="G608" s="340"/>
      <c r="H608" s="341"/>
      <c r="I608" s="342"/>
      <c r="J608" s="362"/>
      <c r="K608" s="326"/>
      <c r="L608" s="326"/>
      <c r="M608" s="326"/>
      <c r="N608" s="326"/>
      <c r="O608" s="364"/>
      <c r="P608" s="364"/>
    </row>
    <row r="609" spans="1:16" x14ac:dyDescent="0.25">
      <c r="A609" s="337"/>
      <c r="B609" s="338"/>
      <c r="C609" s="339"/>
      <c r="D609" s="340"/>
      <c r="E609" s="341"/>
      <c r="F609" s="339"/>
      <c r="G609" s="340"/>
      <c r="H609" s="341"/>
      <c r="I609" s="342"/>
      <c r="J609" s="362"/>
      <c r="K609" s="326"/>
      <c r="L609" s="326"/>
      <c r="M609" s="326"/>
      <c r="N609" s="326"/>
      <c r="O609" s="364"/>
      <c r="P609" s="364"/>
    </row>
    <row r="610" spans="1:16" x14ac:dyDescent="0.25">
      <c r="A610" s="337"/>
      <c r="B610" s="338"/>
      <c r="C610" s="339"/>
      <c r="D610" s="340"/>
      <c r="E610" s="341"/>
      <c r="F610" s="339"/>
      <c r="G610" s="340"/>
      <c r="H610" s="341"/>
      <c r="I610" s="342"/>
      <c r="J610" s="362"/>
      <c r="K610" s="326"/>
      <c r="L610" s="326"/>
      <c r="M610" s="326"/>
      <c r="N610" s="326"/>
      <c r="O610" s="364"/>
      <c r="P610" s="364"/>
    </row>
    <row r="611" spans="1:16" x14ac:dyDescent="0.25">
      <c r="A611" s="337"/>
      <c r="B611" s="338"/>
      <c r="C611" s="339"/>
      <c r="D611" s="340"/>
      <c r="E611" s="341"/>
      <c r="F611" s="339"/>
      <c r="G611" s="340"/>
      <c r="H611" s="341"/>
      <c r="I611" s="342"/>
      <c r="J611" s="362"/>
      <c r="K611" s="326"/>
      <c r="L611" s="326"/>
      <c r="M611" s="326"/>
      <c r="N611" s="326"/>
      <c r="O611" s="364"/>
      <c r="P611" s="364"/>
    </row>
    <row r="612" spans="1:16" x14ac:dyDescent="0.25">
      <c r="A612" s="337"/>
      <c r="B612" s="338"/>
      <c r="C612" s="339"/>
      <c r="D612" s="340"/>
      <c r="E612" s="341"/>
      <c r="F612" s="339"/>
      <c r="G612" s="340"/>
      <c r="H612" s="341"/>
      <c r="I612" s="342"/>
      <c r="J612" s="362"/>
      <c r="K612" s="326"/>
      <c r="L612" s="326"/>
      <c r="M612" s="326"/>
      <c r="N612" s="326"/>
      <c r="O612" s="364"/>
      <c r="P612" s="364"/>
    </row>
    <row r="613" spans="1:16" x14ac:dyDescent="0.25">
      <c r="A613" s="337"/>
      <c r="B613" s="338"/>
      <c r="C613" s="339"/>
      <c r="D613" s="340"/>
      <c r="E613" s="341"/>
      <c r="F613" s="339"/>
      <c r="G613" s="340"/>
      <c r="H613" s="341"/>
      <c r="I613" s="342"/>
      <c r="J613" s="362"/>
      <c r="K613" s="326"/>
      <c r="L613" s="326"/>
      <c r="M613" s="326"/>
      <c r="N613" s="326"/>
      <c r="O613" s="364"/>
      <c r="P613" s="364"/>
    </row>
    <row r="614" spans="1:16" x14ac:dyDescent="0.25">
      <c r="A614" s="337"/>
      <c r="B614" s="338"/>
      <c r="C614" s="339"/>
      <c r="D614" s="340"/>
      <c r="E614" s="341"/>
      <c r="F614" s="339"/>
      <c r="G614" s="340"/>
      <c r="H614" s="341"/>
      <c r="I614" s="342"/>
      <c r="J614" s="362"/>
      <c r="K614" s="326"/>
      <c r="L614" s="326"/>
      <c r="M614" s="326"/>
      <c r="N614" s="326"/>
      <c r="O614" s="364"/>
      <c r="P614" s="364"/>
    </row>
    <row r="615" spans="1:16" x14ac:dyDescent="0.25">
      <c r="A615" s="337"/>
      <c r="B615" s="338"/>
      <c r="C615" s="339"/>
      <c r="D615" s="340"/>
      <c r="E615" s="341"/>
      <c r="F615" s="339"/>
      <c r="G615" s="340"/>
      <c r="H615" s="341"/>
      <c r="I615" s="342"/>
      <c r="J615" s="362"/>
      <c r="K615" s="326"/>
      <c r="L615" s="326"/>
      <c r="M615" s="326"/>
      <c r="N615" s="326"/>
      <c r="O615" s="364"/>
      <c r="P615" s="364"/>
    </row>
    <row r="616" spans="1:16" x14ac:dyDescent="0.25">
      <c r="A616" s="337"/>
      <c r="B616" s="338"/>
      <c r="C616" s="339"/>
      <c r="D616" s="340"/>
      <c r="E616" s="341"/>
      <c r="F616" s="339"/>
      <c r="G616" s="340"/>
      <c r="H616" s="341"/>
      <c r="I616" s="342"/>
      <c r="J616" s="362"/>
      <c r="K616" s="326"/>
      <c r="L616" s="326"/>
      <c r="M616" s="326"/>
      <c r="N616" s="326"/>
      <c r="O616" s="364"/>
      <c r="P616" s="364"/>
    </row>
    <row r="617" spans="1:16" x14ac:dyDescent="0.25">
      <c r="A617" s="337"/>
      <c r="B617" s="338"/>
      <c r="C617" s="339"/>
      <c r="D617" s="340"/>
      <c r="E617" s="341"/>
      <c r="F617" s="339"/>
      <c r="G617" s="340"/>
      <c r="H617" s="341"/>
      <c r="I617" s="342"/>
      <c r="J617" s="362"/>
      <c r="K617" s="326"/>
      <c r="L617" s="326"/>
      <c r="M617" s="326"/>
      <c r="N617" s="326"/>
      <c r="O617" s="364"/>
      <c r="P617" s="364"/>
    </row>
    <row r="618" spans="1:16" x14ac:dyDescent="0.25">
      <c r="A618" s="337"/>
      <c r="B618" s="338"/>
      <c r="C618" s="339"/>
      <c r="D618" s="340"/>
      <c r="E618" s="341"/>
      <c r="F618" s="339"/>
      <c r="G618" s="340"/>
      <c r="H618" s="341"/>
      <c r="I618" s="342"/>
      <c r="J618" s="362"/>
      <c r="K618" s="326"/>
      <c r="L618" s="326"/>
      <c r="M618" s="326"/>
      <c r="N618" s="326"/>
      <c r="O618" s="364"/>
      <c r="P618" s="364"/>
    </row>
    <row r="619" spans="1:16" x14ac:dyDescent="0.25">
      <c r="A619" s="337"/>
      <c r="B619" s="338"/>
      <c r="C619" s="339"/>
      <c r="D619" s="340"/>
      <c r="E619" s="341"/>
      <c r="F619" s="339"/>
      <c r="G619" s="340"/>
      <c r="H619" s="341"/>
      <c r="I619" s="342"/>
      <c r="J619" s="362"/>
      <c r="K619" s="326"/>
      <c r="L619" s="326"/>
      <c r="M619" s="326"/>
      <c r="N619" s="326"/>
      <c r="O619" s="364"/>
      <c r="P619" s="364"/>
    </row>
    <row r="620" spans="1:16" x14ac:dyDescent="0.25">
      <c r="A620" s="337"/>
      <c r="B620" s="338"/>
      <c r="C620" s="339"/>
      <c r="D620" s="340"/>
      <c r="E620" s="341"/>
      <c r="F620" s="339"/>
      <c r="G620" s="340"/>
      <c r="H620" s="341"/>
      <c r="I620" s="342"/>
      <c r="J620" s="362"/>
      <c r="K620" s="326"/>
      <c r="L620" s="326"/>
      <c r="M620" s="326"/>
      <c r="N620" s="326"/>
      <c r="O620" s="364"/>
      <c r="P620" s="364"/>
    </row>
    <row r="621" spans="1:16" x14ac:dyDescent="0.25">
      <c r="A621" s="337"/>
      <c r="B621" s="338"/>
      <c r="C621" s="339"/>
      <c r="D621" s="340"/>
      <c r="E621" s="341"/>
      <c r="F621" s="339"/>
      <c r="G621" s="340"/>
      <c r="H621" s="341"/>
      <c r="I621" s="342"/>
      <c r="J621" s="362"/>
      <c r="K621" s="326"/>
      <c r="L621" s="326"/>
      <c r="M621" s="326"/>
      <c r="N621" s="326"/>
      <c r="O621" s="364"/>
      <c r="P621" s="364"/>
    </row>
    <row r="622" spans="1:16" x14ac:dyDescent="0.25">
      <c r="A622" s="337"/>
      <c r="B622" s="338"/>
      <c r="C622" s="339"/>
      <c r="D622" s="340"/>
      <c r="E622" s="341"/>
      <c r="F622" s="339"/>
      <c r="G622" s="340"/>
      <c r="H622" s="341"/>
      <c r="I622" s="342"/>
      <c r="J622" s="362"/>
      <c r="K622" s="326"/>
      <c r="L622" s="363"/>
      <c r="M622" s="326"/>
      <c r="N622" s="326"/>
      <c r="O622" s="364"/>
      <c r="P622" s="364"/>
    </row>
    <row r="623" spans="1:16" x14ac:dyDescent="0.25">
      <c r="A623" s="337"/>
      <c r="B623" s="338"/>
      <c r="C623" s="339"/>
      <c r="D623" s="340"/>
      <c r="E623" s="341"/>
      <c r="F623" s="339"/>
      <c r="G623" s="340"/>
      <c r="H623" s="341"/>
      <c r="I623" s="342"/>
      <c r="J623" s="362"/>
      <c r="K623" s="326"/>
      <c r="L623" s="326"/>
      <c r="M623" s="326"/>
      <c r="N623" s="326"/>
      <c r="O623" s="364"/>
      <c r="P623" s="364"/>
    </row>
    <row r="624" spans="1:16" x14ac:dyDescent="0.25">
      <c r="A624" s="337"/>
      <c r="B624" s="338"/>
      <c r="C624" s="339"/>
      <c r="D624" s="340"/>
      <c r="E624" s="341"/>
      <c r="F624" s="339"/>
      <c r="G624" s="340"/>
      <c r="H624" s="341"/>
      <c r="I624" s="342"/>
      <c r="J624" s="362"/>
      <c r="K624" s="326"/>
      <c r="L624" s="326"/>
      <c r="M624" s="326"/>
      <c r="N624" s="326"/>
      <c r="O624" s="364"/>
      <c r="P624" s="364"/>
    </row>
    <row r="625" spans="1:16" x14ac:dyDescent="0.25">
      <c r="A625" s="337"/>
      <c r="B625" s="338"/>
      <c r="C625" s="339"/>
      <c r="D625" s="340"/>
      <c r="E625" s="341"/>
      <c r="F625" s="339"/>
      <c r="G625" s="340"/>
      <c r="H625" s="341"/>
      <c r="I625" s="342"/>
      <c r="J625" s="362"/>
      <c r="K625" s="326"/>
      <c r="L625" s="365"/>
      <c r="M625" s="365"/>
      <c r="N625" s="326"/>
      <c r="O625" s="364"/>
      <c r="P625" s="364"/>
    </row>
    <row r="626" spans="1:16" x14ac:dyDescent="0.25">
      <c r="A626" s="337"/>
      <c r="B626" s="338"/>
      <c r="C626" s="339"/>
      <c r="D626" s="340"/>
      <c r="E626" s="341"/>
      <c r="F626" s="339"/>
      <c r="G626" s="340"/>
      <c r="H626" s="341"/>
      <c r="I626" s="340"/>
      <c r="J626" s="362"/>
      <c r="K626" s="326"/>
      <c r="L626" s="364"/>
      <c r="M626" s="364"/>
      <c r="N626" s="326"/>
      <c r="O626" s="364"/>
      <c r="P626" s="364"/>
    </row>
    <row r="627" spans="1:16" x14ac:dyDescent="0.25">
      <c r="A627" s="337"/>
      <c r="B627" s="338"/>
      <c r="C627" s="339"/>
      <c r="D627" s="340"/>
      <c r="E627" s="341"/>
      <c r="F627" s="339"/>
      <c r="G627" s="340"/>
      <c r="H627" s="341"/>
      <c r="I627" s="342"/>
      <c r="J627" s="362"/>
      <c r="K627" s="326"/>
      <c r="L627" s="219"/>
      <c r="M627" s="364"/>
      <c r="N627" s="326"/>
      <c r="O627" s="364"/>
      <c r="P627" s="364"/>
    </row>
    <row r="628" spans="1:16" x14ac:dyDescent="0.25">
      <c r="A628" s="337"/>
      <c r="B628" s="338"/>
      <c r="C628" s="339"/>
      <c r="D628" s="340"/>
      <c r="E628" s="341"/>
      <c r="F628" s="339"/>
      <c r="G628" s="340"/>
      <c r="H628" s="341"/>
      <c r="I628" s="342"/>
      <c r="J628" s="362"/>
      <c r="K628" s="326"/>
      <c r="L628" s="364"/>
      <c r="M628" s="364"/>
      <c r="N628" s="326"/>
      <c r="O628" s="364"/>
      <c r="P628" s="364"/>
    </row>
    <row r="629" spans="1:16" x14ac:dyDescent="0.25">
      <c r="A629" s="337"/>
      <c r="B629" s="338"/>
      <c r="C629" s="339"/>
      <c r="D629" s="340"/>
      <c r="E629" s="341"/>
      <c r="F629" s="339"/>
      <c r="G629" s="340"/>
      <c r="H629" s="341"/>
      <c r="I629" s="342"/>
      <c r="J629" s="362"/>
      <c r="K629" s="326"/>
      <c r="L629" s="364"/>
      <c r="M629" s="364"/>
      <c r="N629" s="326"/>
      <c r="O629" s="364"/>
      <c r="P629" s="364"/>
    </row>
    <row r="630" spans="1:16" x14ac:dyDescent="0.25">
      <c r="A630" s="337"/>
      <c r="B630" s="338"/>
      <c r="C630" s="339"/>
      <c r="D630" s="340"/>
      <c r="E630" s="341"/>
      <c r="F630" s="339"/>
      <c r="G630" s="340"/>
      <c r="H630" s="341"/>
      <c r="I630" s="342"/>
      <c r="J630" s="362"/>
      <c r="K630" s="326"/>
      <c r="L630" s="364"/>
      <c r="M630" s="364"/>
      <c r="N630" s="326"/>
      <c r="O630" s="364"/>
      <c r="P630" s="364"/>
    </row>
    <row r="631" spans="1:16" x14ac:dyDescent="0.25">
      <c r="A631" s="337"/>
      <c r="B631" s="338"/>
      <c r="C631" s="339"/>
      <c r="D631" s="340"/>
      <c r="E631" s="341"/>
      <c r="F631" s="339"/>
      <c r="G631" s="340"/>
      <c r="H631" s="341"/>
      <c r="I631" s="342"/>
      <c r="J631" s="362"/>
      <c r="K631" s="326"/>
      <c r="L631" s="364"/>
      <c r="M631" s="364"/>
      <c r="N631" s="326"/>
      <c r="O631" s="364"/>
      <c r="P631" s="364"/>
    </row>
    <row r="632" spans="1:16" x14ac:dyDescent="0.25">
      <c r="A632" s="337"/>
      <c r="B632" s="338"/>
      <c r="C632" s="339"/>
      <c r="D632" s="340"/>
      <c r="E632" s="341"/>
      <c r="F632" s="339"/>
      <c r="G632" s="340"/>
      <c r="H632" s="341"/>
      <c r="I632" s="342"/>
      <c r="J632" s="362"/>
      <c r="K632" s="326"/>
      <c r="L632" s="364"/>
      <c r="M632" s="364"/>
      <c r="N632" s="326"/>
      <c r="O632" s="364"/>
      <c r="P632" s="364"/>
    </row>
    <row r="633" spans="1:16" x14ac:dyDescent="0.25">
      <c r="A633" s="337"/>
      <c r="B633" s="338"/>
      <c r="C633" s="339"/>
      <c r="D633" s="340"/>
      <c r="E633" s="341"/>
      <c r="F633" s="339"/>
      <c r="G633" s="340"/>
      <c r="H633" s="341"/>
      <c r="I633" s="342"/>
      <c r="J633" s="362"/>
      <c r="K633" s="326"/>
      <c r="L633" s="364"/>
      <c r="M633" s="364"/>
      <c r="N633" s="326"/>
      <c r="O633" s="364"/>
      <c r="P633" s="364"/>
    </row>
    <row r="634" spans="1:16" x14ac:dyDescent="0.25">
      <c r="A634" s="337"/>
      <c r="B634" s="338"/>
      <c r="C634" s="339"/>
      <c r="D634" s="340"/>
      <c r="E634" s="341"/>
      <c r="F634" s="339"/>
      <c r="G634" s="340"/>
      <c r="H634" s="341"/>
      <c r="I634" s="342"/>
      <c r="J634" s="362"/>
      <c r="K634" s="326"/>
      <c r="L634" s="364"/>
      <c r="M634" s="364"/>
      <c r="N634" s="326"/>
      <c r="O634" s="364"/>
      <c r="P634" s="364"/>
    </row>
    <row r="635" spans="1:16" x14ac:dyDescent="0.25">
      <c r="A635" s="337"/>
      <c r="B635" s="338"/>
      <c r="C635" s="339"/>
      <c r="D635" s="340"/>
      <c r="E635" s="341"/>
      <c r="F635" s="339"/>
      <c r="G635" s="340"/>
      <c r="H635" s="341"/>
      <c r="I635" s="342"/>
      <c r="J635" s="362"/>
      <c r="K635" s="326"/>
      <c r="L635" s="364"/>
      <c r="M635" s="326"/>
      <c r="N635" s="326"/>
      <c r="O635" s="364"/>
      <c r="P635" s="364"/>
    </row>
    <row r="636" spans="1:16" x14ac:dyDescent="0.25">
      <c r="A636" s="337"/>
      <c r="B636" s="338"/>
      <c r="C636" s="339"/>
      <c r="D636" s="340"/>
      <c r="E636" s="341"/>
      <c r="F636" s="339"/>
      <c r="G636" s="340"/>
      <c r="H636" s="341"/>
      <c r="I636" s="342"/>
      <c r="J636" s="362"/>
      <c r="K636" s="326"/>
      <c r="L636" s="363"/>
      <c r="M636" s="326"/>
      <c r="N636" s="326"/>
      <c r="O636" s="364"/>
      <c r="P636" s="364"/>
    </row>
    <row r="637" spans="1:16" x14ac:dyDescent="0.25">
      <c r="A637" s="337"/>
      <c r="B637" s="338"/>
      <c r="C637" s="339"/>
      <c r="D637" s="340"/>
      <c r="E637" s="341"/>
      <c r="F637" s="339"/>
      <c r="G637" s="340"/>
      <c r="H637" s="341"/>
      <c r="I637" s="342"/>
      <c r="J637" s="362"/>
      <c r="K637" s="326"/>
      <c r="L637" s="326"/>
      <c r="M637" s="326"/>
      <c r="N637" s="326"/>
      <c r="O637" s="364"/>
      <c r="P637" s="364"/>
    </row>
    <row r="638" spans="1:16" x14ac:dyDescent="0.25">
      <c r="A638" s="337"/>
      <c r="B638" s="338"/>
      <c r="C638" s="339"/>
      <c r="D638" s="340"/>
      <c r="E638" s="341"/>
      <c r="F638" s="339"/>
      <c r="G638" s="340"/>
      <c r="H638" s="341"/>
      <c r="I638" s="342"/>
      <c r="J638" s="362"/>
      <c r="K638" s="326"/>
      <c r="L638" s="326"/>
      <c r="M638" s="326"/>
      <c r="N638" s="326"/>
      <c r="O638" s="364"/>
      <c r="P638" s="364"/>
    </row>
    <row r="639" spans="1:16" x14ac:dyDescent="0.25">
      <c r="A639" s="337"/>
      <c r="B639" s="338"/>
      <c r="C639" s="339"/>
      <c r="D639" s="340"/>
      <c r="E639" s="341"/>
      <c r="F639" s="339"/>
      <c r="G639" s="340"/>
      <c r="H639" s="341"/>
      <c r="I639" s="342"/>
      <c r="J639" s="362"/>
      <c r="K639" s="326"/>
      <c r="L639" s="326"/>
      <c r="M639" s="326"/>
      <c r="N639" s="326"/>
      <c r="O639" s="364"/>
      <c r="P639" s="364"/>
    </row>
    <row r="640" spans="1:16" x14ac:dyDescent="0.25">
      <c r="A640" s="337"/>
      <c r="B640" s="338"/>
      <c r="C640" s="339"/>
      <c r="D640" s="340"/>
      <c r="E640" s="341"/>
      <c r="F640" s="339"/>
      <c r="G640" s="340"/>
      <c r="H640" s="341"/>
      <c r="I640" s="342"/>
      <c r="J640" s="362"/>
      <c r="K640" s="326"/>
      <c r="L640" s="326"/>
      <c r="M640" s="326"/>
      <c r="N640" s="326"/>
      <c r="O640" s="364"/>
      <c r="P640" s="364"/>
    </row>
    <row r="641" spans="1:16" x14ac:dyDescent="0.25">
      <c r="A641" s="337"/>
      <c r="B641" s="338"/>
      <c r="C641" s="339"/>
      <c r="D641" s="340"/>
      <c r="E641" s="341"/>
      <c r="F641" s="339"/>
      <c r="G641" s="340"/>
      <c r="H641" s="341"/>
      <c r="I641" s="342"/>
      <c r="J641" s="362"/>
      <c r="K641" s="326"/>
      <c r="L641" s="326"/>
      <c r="M641" s="326"/>
      <c r="N641" s="326"/>
      <c r="O641" s="364"/>
      <c r="P641" s="364"/>
    </row>
    <row r="642" spans="1:16" x14ac:dyDescent="0.25">
      <c r="A642" s="337"/>
      <c r="B642" s="338"/>
      <c r="C642" s="339"/>
      <c r="D642" s="340"/>
      <c r="E642" s="341"/>
      <c r="F642" s="339"/>
      <c r="G642" s="340"/>
      <c r="H642" s="341"/>
      <c r="I642" s="342"/>
      <c r="J642" s="362"/>
      <c r="K642" s="326"/>
      <c r="L642" s="326"/>
      <c r="M642" s="326"/>
      <c r="N642" s="326"/>
      <c r="O642" s="364"/>
      <c r="P642" s="364"/>
    </row>
    <row r="643" spans="1:16" x14ac:dyDescent="0.25">
      <c r="A643" s="337"/>
      <c r="B643" s="338"/>
      <c r="C643" s="339"/>
      <c r="D643" s="340"/>
      <c r="E643" s="341"/>
      <c r="F643" s="339"/>
      <c r="G643" s="340"/>
      <c r="H643" s="341"/>
      <c r="I643" s="342"/>
      <c r="J643" s="362"/>
      <c r="K643" s="326"/>
      <c r="L643" s="326"/>
      <c r="M643" s="326"/>
      <c r="N643" s="326"/>
      <c r="O643" s="364"/>
      <c r="P643" s="364"/>
    </row>
    <row r="644" spans="1:16" x14ac:dyDescent="0.25">
      <c r="A644" s="337"/>
      <c r="B644" s="338"/>
      <c r="C644" s="339"/>
      <c r="D644" s="340"/>
      <c r="E644" s="341"/>
      <c r="F644" s="339"/>
      <c r="G644" s="340"/>
      <c r="H644" s="341"/>
      <c r="I644" s="342"/>
      <c r="J644" s="362"/>
      <c r="K644" s="326"/>
      <c r="L644" s="326"/>
      <c r="M644" s="326"/>
      <c r="N644" s="326"/>
      <c r="O644" s="364"/>
      <c r="P644" s="364"/>
    </row>
    <row r="645" spans="1:16" x14ac:dyDescent="0.25">
      <c r="A645" s="337"/>
      <c r="B645" s="338"/>
      <c r="C645" s="339"/>
      <c r="D645" s="340"/>
      <c r="E645" s="341"/>
      <c r="F645" s="339"/>
      <c r="G645" s="340"/>
      <c r="H645" s="341"/>
      <c r="I645" s="342"/>
      <c r="J645" s="362"/>
      <c r="K645" s="326"/>
      <c r="L645" s="326"/>
      <c r="M645" s="326"/>
      <c r="N645" s="326"/>
      <c r="O645" s="364"/>
      <c r="P645" s="364"/>
    </row>
    <row r="646" spans="1:16" x14ac:dyDescent="0.25">
      <c r="A646" s="337"/>
      <c r="B646" s="338"/>
      <c r="C646" s="339"/>
      <c r="D646" s="340"/>
      <c r="E646" s="341"/>
      <c r="F646" s="339"/>
      <c r="G646" s="340"/>
      <c r="H646" s="341"/>
      <c r="I646" s="342"/>
      <c r="J646" s="362"/>
      <c r="K646" s="326"/>
      <c r="L646" s="326"/>
      <c r="M646" s="326"/>
      <c r="N646" s="326"/>
      <c r="O646" s="364"/>
      <c r="P646" s="364"/>
    </row>
    <row r="647" spans="1:16" x14ac:dyDescent="0.25">
      <c r="A647" s="337"/>
      <c r="B647" s="338"/>
      <c r="C647" s="339"/>
      <c r="D647" s="340"/>
      <c r="E647" s="341"/>
      <c r="F647" s="339"/>
      <c r="G647" s="340"/>
      <c r="H647" s="341"/>
      <c r="I647" s="342"/>
      <c r="J647" s="340"/>
      <c r="K647" s="326"/>
      <c r="L647" s="326"/>
      <c r="M647" s="326"/>
      <c r="N647" s="326"/>
      <c r="O647" s="364"/>
      <c r="P647" s="364"/>
    </row>
    <row r="648" spans="1:16" x14ac:dyDescent="0.25">
      <c r="A648" s="337"/>
      <c r="B648" s="366" t="s">
        <v>11</v>
      </c>
      <c r="C648" s="367">
        <f>SUM(C7:C647)</f>
        <v>160</v>
      </c>
      <c r="D648" s="368">
        <f>SUM(D7:D647)</f>
        <v>10174831</v>
      </c>
      <c r="E648" s="366" t="s">
        <v>11</v>
      </c>
      <c r="F648" s="367">
        <f>SUM(F7:F647)</f>
        <v>18</v>
      </c>
      <c r="G648" s="368">
        <f>SUM(G7:G647)</f>
        <v>1285740</v>
      </c>
      <c r="H648" s="368">
        <f>SUM(H7:H647)</f>
        <v>0</v>
      </c>
      <c r="I648" s="367">
        <f>SUM(I7:I647)</f>
        <v>8895451</v>
      </c>
      <c r="J648" s="369"/>
      <c r="K648" s="326"/>
      <c r="L648" s="326"/>
      <c r="M648" s="326"/>
      <c r="N648" s="326"/>
      <c r="O648" s="364"/>
      <c r="P648" s="364"/>
    </row>
    <row r="649" spans="1:16" x14ac:dyDescent="0.25">
      <c r="A649" s="337"/>
      <c r="B649" s="366"/>
      <c r="C649" s="367"/>
      <c r="D649" s="368"/>
      <c r="E649" s="366"/>
      <c r="F649" s="367"/>
      <c r="G649" s="369"/>
      <c r="H649" s="338"/>
      <c r="I649" s="339"/>
      <c r="J649" s="369"/>
      <c r="K649" s="326"/>
      <c r="L649" s="326"/>
      <c r="M649" s="326"/>
      <c r="N649" s="326"/>
      <c r="O649" s="364"/>
      <c r="P649" s="364"/>
    </row>
    <row r="650" spans="1:16" x14ac:dyDescent="0.25">
      <c r="A650" s="337"/>
      <c r="B650" s="370"/>
      <c r="C650" s="339"/>
      <c r="D650" s="340"/>
      <c r="E650" s="366"/>
      <c r="F650" s="339"/>
      <c r="G650" s="447" t="s">
        <v>12</v>
      </c>
      <c r="H650" s="447"/>
      <c r="I650" s="342"/>
      <c r="J650" s="371">
        <f>SUM(D7:D647)</f>
        <v>10174831</v>
      </c>
      <c r="K650" s="326"/>
      <c r="L650" s="326"/>
      <c r="M650" s="326"/>
      <c r="N650" s="326"/>
      <c r="O650" s="364"/>
      <c r="P650" s="364"/>
    </row>
    <row r="651" spans="1:16" x14ac:dyDescent="0.25">
      <c r="A651" s="355"/>
      <c r="B651" s="344"/>
      <c r="C651" s="345"/>
      <c r="D651" s="347"/>
      <c r="E651" s="346"/>
      <c r="F651" s="345"/>
      <c r="G651" s="446" t="s">
        <v>13</v>
      </c>
      <c r="H651" s="446"/>
      <c r="I651" s="348"/>
      <c r="J651" s="354">
        <f>SUM(G7:G647)</f>
        <v>1285740</v>
      </c>
      <c r="K651" s="326"/>
      <c r="L651" s="326"/>
      <c r="M651" s="326"/>
      <c r="N651" s="326"/>
      <c r="O651" s="364"/>
      <c r="P651" s="364"/>
    </row>
    <row r="652" spans="1:16" x14ac:dyDescent="0.25">
      <c r="A652" s="343"/>
      <c r="B652" s="346"/>
      <c r="C652" s="345"/>
      <c r="D652" s="347"/>
      <c r="E652" s="346"/>
      <c r="F652" s="345"/>
      <c r="G652" s="446" t="s">
        <v>14</v>
      </c>
      <c r="H652" s="446"/>
      <c r="I652" s="356"/>
      <c r="J652" s="357">
        <f>J650-J651</f>
        <v>8889091</v>
      </c>
      <c r="K652" s="326"/>
      <c r="L652" s="326"/>
      <c r="M652" s="326"/>
      <c r="N652" s="326"/>
      <c r="O652" s="364"/>
      <c r="P652" s="364"/>
    </row>
    <row r="653" spans="1:16" x14ac:dyDescent="0.25">
      <c r="A653" s="358"/>
      <c r="B653" s="359"/>
      <c r="C653" s="345"/>
      <c r="D653" s="360"/>
      <c r="E653" s="346"/>
      <c r="F653" s="345"/>
      <c r="G653" s="446" t="s">
        <v>15</v>
      </c>
      <c r="H653" s="446"/>
      <c r="I653" s="348"/>
      <c r="J653" s="354">
        <f>SUM(H7:H647)</f>
        <v>0</v>
      </c>
      <c r="K653" s="326"/>
      <c r="L653" s="326"/>
      <c r="M653" s="326"/>
      <c r="N653" s="326"/>
      <c r="O653" s="364"/>
      <c r="P653" s="364"/>
    </row>
    <row r="654" spans="1:16" x14ac:dyDescent="0.25">
      <c r="A654" s="343"/>
      <c r="B654" s="359"/>
      <c r="C654" s="345"/>
      <c r="D654" s="360"/>
      <c r="E654" s="346"/>
      <c r="F654" s="345"/>
      <c r="G654" s="446" t="s">
        <v>16</v>
      </c>
      <c r="H654" s="446"/>
      <c r="I654" s="348"/>
      <c r="J654" s="354">
        <f>J652+J653</f>
        <v>8889091</v>
      </c>
      <c r="K654" s="326"/>
      <c r="L654" s="326"/>
      <c r="M654" s="326"/>
      <c r="N654" s="326"/>
      <c r="O654" s="364"/>
      <c r="P654" s="364"/>
    </row>
    <row r="655" spans="1:16" x14ac:dyDescent="0.25">
      <c r="A655" s="343"/>
      <c r="B655" s="359"/>
      <c r="C655" s="345"/>
      <c r="D655" s="360"/>
      <c r="E655" s="346"/>
      <c r="F655" s="345"/>
      <c r="G655" s="446" t="s">
        <v>5</v>
      </c>
      <c r="H655" s="446"/>
      <c r="I655" s="348"/>
      <c r="J655" s="354">
        <f>SUM(I7:I647)</f>
        <v>8895451</v>
      </c>
      <c r="K655" s="326"/>
      <c r="L655" s="326"/>
      <c r="M655" s="326"/>
      <c r="N655" s="326"/>
      <c r="O655" s="364"/>
      <c r="P655" s="364"/>
    </row>
    <row r="656" spans="1:16" x14ac:dyDescent="0.25">
      <c r="A656" s="343"/>
      <c r="B656" s="359"/>
      <c r="C656" s="345"/>
      <c r="D656" s="360"/>
      <c r="E656" s="346"/>
      <c r="F656" s="345"/>
      <c r="G656" s="446" t="s">
        <v>31</v>
      </c>
      <c r="H656" s="446"/>
      <c r="I656" s="345" t="str">
        <f>IF(J656&gt;0,"SALDO",IF(J656&lt;0,"PIUTANG",IF(J656=0,"LUNAS")))</f>
        <v>SALDO</v>
      </c>
      <c r="J656" s="354">
        <f>J655-J654</f>
        <v>6360</v>
      </c>
      <c r="K656" s="326"/>
      <c r="L656" s="326"/>
      <c r="M656" s="326"/>
      <c r="N656" s="326"/>
      <c r="O656" s="364"/>
      <c r="P656" s="364"/>
    </row>
    <row r="657" spans="1:16" x14ac:dyDescent="0.25">
      <c r="A657" s="343"/>
      <c r="K657" s="326"/>
      <c r="L657" s="326"/>
      <c r="M657" s="326"/>
      <c r="N657" s="326"/>
      <c r="O657" s="364"/>
      <c r="P657" s="364"/>
    </row>
  </sheetData>
  <mergeCells count="15">
    <mergeCell ref="G656:H656"/>
    <mergeCell ref="G650:H650"/>
    <mergeCell ref="G651:H651"/>
    <mergeCell ref="G652:H652"/>
    <mergeCell ref="G653:H653"/>
    <mergeCell ref="G654:H654"/>
    <mergeCell ref="G655:H655"/>
    <mergeCell ref="F1:H1"/>
    <mergeCell ref="F2:H2"/>
    <mergeCell ref="A4:J4"/>
    <mergeCell ref="A5:A6"/>
    <mergeCell ref="B5:G5"/>
    <mergeCell ref="H5:H6"/>
    <mergeCell ref="I5:I6"/>
    <mergeCell ref="J5:J6"/>
  </mergeCells>
  <pageMargins left="0.12" right="0.12" top="0.51" bottom="0.41" header="0.3" footer="1.04"/>
  <pageSetup orientation="portrait" horizontalDpi="120" verticalDpi="72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/>
  <dimension ref="A1:P211"/>
  <sheetViews>
    <sheetView zoomScale="85" zoomScaleNormal="85" workbookViewId="0">
      <pane ySplit="7" topLeftCell="A180" activePane="bottomLeft" state="frozen"/>
      <selection pane="bottomLeft" activeCell="I193" sqref="I193"/>
    </sheetView>
  </sheetViews>
  <sheetFormatPr defaultRowHeight="15" x14ac:dyDescent="0.25"/>
  <cols>
    <col min="1" max="1" width="9.28515625" style="233" customWidth="1"/>
    <col min="2" max="2" width="11.85546875" style="233" bestFit="1" customWidth="1"/>
    <col min="3" max="3" width="7" style="222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2.42578125" style="233" customWidth="1"/>
    <col min="8" max="8" width="11.7109375" style="219" customWidth="1"/>
    <col min="9" max="9" width="15.28515625" style="219" customWidth="1"/>
    <col min="10" max="10" width="22.7109375" style="233" customWidth="1"/>
    <col min="11" max="11" width="9.140625" style="219"/>
    <col min="12" max="16" width="11.5703125" style="219" bestFit="1" customWidth="1"/>
    <col min="17" max="16384" width="9.140625" style="233"/>
  </cols>
  <sheetData>
    <row r="1" spans="1:16" x14ac:dyDescent="0.25">
      <c r="A1" s="218" t="s">
        <v>0</v>
      </c>
      <c r="B1" s="218"/>
      <c r="C1" s="221" t="s">
        <v>185</v>
      </c>
      <c r="D1" s="218"/>
      <c r="E1" s="218"/>
      <c r="F1" s="414" t="s">
        <v>22</v>
      </c>
      <c r="G1" s="414"/>
      <c r="H1" s="414"/>
      <c r="I1" s="220"/>
      <c r="J1" s="218"/>
      <c r="M1" s="219">
        <f>SUM(D174:D187)</f>
        <v>29559825</v>
      </c>
      <c r="N1" s="219">
        <v>13820101</v>
      </c>
      <c r="O1" s="219">
        <f>N1-M1</f>
        <v>-15739724</v>
      </c>
    </row>
    <row r="2" spans="1:16" x14ac:dyDescent="0.25">
      <c r="A2" s="218" t="s">
        <v>1</v>
      </c>
      <c r="B2" s="218"/>
      <c r="C2" s="221" t="s">
        <v>91</v>
      </c>
      <c r="D2" s="218"/>
      <c r="E2" s="218"/>
      <c r="F2" s="414" t="s">
        <v>21</v>
      </c>
      <c r="G2" s="414"/>
      <c r="H2" s="414"/>
      <c r="I2" s="220">
        <f>J205*-1</f>
        <v>6191072</v>
      </c>
      <c r="J2" s="218"/>
      <c r="M2" s="219">
        <f>SUM(G174:G187)</f>
        <v>1008440</v>
      </c>
      <c r="N2" s="219">
        <v>242901</v>
      </c>
      <c r="O2" s="219">
        <f>N2-M2</f>
        <v>-765539</v>
      </c>
    </row>
    <row r="3" spans="1:16" x14ac:dyDescent="0.25">
      <c r="A3" s="218" t="s">
        <v>114</v>
      </c>
      <c r="B3" s="218"/>
      <c r="C3" s="221" t="s">
        <v>91</v>
      </c>
      <c r="D3" s="218"/>
      <c r="E3" s="218"/>
      <c r="F3" s="314" t="s">
        <v>116</v>
      </c>
      <c r="G3" s="314"/>
      <c r="H3" s="314" t="s">
        <v>130</v>
      </c>
      <c r="I3" s="278"/>
      <c r="J3" s="218"/>
      <c r="M3" s="219">
        <f>M1-M2</f>
        <v>28551385</v>
      </c>
      <c r="N3" s="219">
        <f>N1-N2</f>
        <v>13577200</v>
      </c>
    </row>
    <row r="5" spans="1:16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</row>
    <row r="6" spans="1:16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55" t="s">
        <v>4</v>
      </c>
      <c r="I6" s="457" t="s">
        <v>5</v>
      </c>
      <c r="J6" s="429" t="s">
        <v>6</v>
      </c>
    </row>
    <row r="7" spans="1:16" x14ac:dyDescent="0.25">
      <c r="A7" s="451"/>
      <c r="B7" s="315" t="s">
        <v>7</v>
      </c>
      <c r="C7" s="317" t="s">
        <v>8</v>
      </c>
      <c r="D7" s="316" t="s">
        <v>9</v>
      </c>
      <c r="E7" s="315" t="s">
        <v>10</v>
      </c>
      <c r="F7" s="315" t="s">
        <v>8</v>
      </c>
      <c r="G7" s="316" t="s">
        <v>9</v>
      </c>
      <c r="H7" s="456"/>
      <c r="I7" s="458"/>
      <c r="J7" s="430"/>
    </row>
    <row r="8" spans="1:16" x14ac:dyDescent="0.25">
      <c r="A8" s="241">
        <v>43463</v>
      </c>
      <c r="B8" s="242">
        <v>180182406</v>
      </c>
      <c r="C8" s="247">
        <v>9</v>
      </c>
      <c r="D8" s="246">
        <v>961363</v>
      </c>
      <c r="E8" s="244"/>
      <c r="F8" s="242"/>
      <c r="G8" s="246">
        <v>11</v>
      </c>
      <c r="H8" s="245"/>
      <c r="I8" s="245"/>
      <c r="J8" s="246"/>
      <c r="K8" s="233"/>
      <c r="L8" s="233"/>
      <c r="M8" s="233"/>
      <c r="N8" s="233"/>
      <c r="O8" s="233"/>
      <c r="P8" s="233"/>
    </row>
    <row r="9" spans="1:16" x14ac:dyDescent="0.25">
      <c r="A9" s="241">
        <v>43463</v>
      </c>
      <c r="B9" s="242">
        <v>180182407</v>
      </c>
      <c r="C9" s="247">
        <v>3</v>
      </c>
      <c r="D9" s="246">
        <v>250950</v>
      </c>
      <c r="E9" s="244"/>
      <c r="F9" s="242"/>
      <c r="G9" s="246"/>
      <c r="H9" s="245"/>
      <c r="I9" s="245"/>
      <c r="J9" s="246"/>
      <c r="K9" s="233"/>
      <c r="L9" s="233"/>
      <c r="M9" s="233"/>
      <c r="N9" s="233"/>
      <c r="O9" s="233"/>
      <c r="P9" s="233"/>
    </row>
    <row r="10" spans="1:16" x14ac:dyDescent="0.25">
      <c r="A10" s="241">
        <v>43463</v>
      </c>
      <c r="B10" s="242">
        <v>180182426</v>
      </c>
      <c r="C10" s="247">
        <v>1</v>
      </c>
      <c r="D10" s="246">
        <v>77613</v>
      </c>
      <c r="E10" s="244"/>
      <c r="F10" s="242"/>
      <c r="G10" s="246"/>
      <c r="H10" s="245"/>
      <c r="I10" s="245"/>
      <c r="J10" s="246"/>
      <c r="K10" s="233"/>
      <c r="L10" s="233"/>
      <c r="M10" s="233"/>
      <c r="N10" s="233"/>
      <c r="O10" s="233"/>
      <c r="P10" s="233"/>
    </row>
    <row r="11" spans="1:16" x14ac:dyDescent="0.25">
      <c r="A11" s="241">
        <v>43463</v>
      </c>
      <c r="B11" s="242">
        <v>180182427</v>
      </c>
      <c r="C11" s="247">
        <v>8</v>
      </c>
      <c r="D11" s="246">
        <v>874913</v>
      </c>
      <c r="E11" s="244"/>
      <c r="F11" s="242"/>
      <c r="G11" s="246"/>
      <c r="H11" s="245"/>
      <c r="I11" s="245"/>
      <c r="J11" s="246"/>
      <c r="K11" s="233"/>
      <c r="L11" s="233"/>
      <c r="M11" s="233"/>
      <c r="N11" s="233"/>
      <c r="O11" s="233"/>
      <c r="P11" s="233"/>
    </row>
    <row r="12" spans="1:16" x14ac:dyDescent="0.25">
      <c r="A12" s="241">
        <v>43465</v>
      </c>
      <c r="B12" s="242">
        <v>180182487</v>
      </c>
      <c r="C12" s="247">
        <v>15</v>
      </c>
      <c r="D12" s="246">
        <v>1516375</v>
      </c>
      <c r="E12" s="244"/>
      <c r="F12" s="242"/>
      <c r="G12" s="246"/>
      <c r="H12" s="245"/>
      <c r="I12" s="245"/>
      <c r="J12" s="246"/>
      <c r="K12" s="233"/>
      <c r="L12" s="233"/>
      <c r="M12" s="233"/>
      <c r="N12" s="233"/>
      <c r="O12" s="233"/>
      <c r="P12" s="233"/>
    </row>
    <row r="13" spans="1:16" x14ac:dyDescent="0.25">
      <c r="A13" s="241">
        <v>43465</v>
      </c>
      <c r="B13" s="242">
        <v>180182488</v>
      </c>
      <c r="C13" s="247">
        <v>3</v>
      </c>
      <c r="D13" s="246">
        <v>511088</v>
      </c>
      <c r="E13" s="244"/>
      <c r="F13" s="242"/>
      <c r="G13" s="246"/>
      <c r="H13" s="245"/>
      <c r="I13" s="245"/>
      <c r="J13" s="246"/>
      <c r="K13" s="233"/>
      <c r="L13" s="233"/>
      <c r="M13" s="233"/>
      <c r="N13" s="233"/>
      <c r="O13" s="233"/>
      <c r="P13" s="233"/>
    </row>
    <row r="14" spans="1:16" x14ac:dyDescent="0.25">
      <c r="A14" s="241">
        <v>43465</v>
      </c>
      <c r="B14" s="242">
        <v>180182507</v>
      </c>
      <c r="C14" s="247">
        <v>3</v>
      </c>
      <c r="D14" s="246">
        <v>294088</v>
      </c>
      <c r="E14" s="244"/>
      <c r="F14" s="242"/>
      <c r="G14" s="246"/>
      <c r="H14" s="245"/>
      <c r="I14" s="245"/>
      <c r="J14" s="246"/>
      <c r="K14" s="233"/>
      <c r="L14" s="233"/>
      <c r="M14" s="233"/>
      <c r="N14" s="233"/>
      <c r="O14" s="233"/>
      <c r="P14" s="233"/>
    </row>
    <row r="15" spans="1:16" x14ac:dyDescent="0.25">
      <c r="A15" s="241">
        <v>43465</v>
      </c>
      <c r="B15" s="242">
        <v>180182508</v>
      </c>
      <c r="C15" s="247">
        <v>10</v>
      </c>
      <c r="D15" s="246">
        <v>1099088</v>
      </c>
      <c r="E15" s="244"/>
      <c r="F15" s="242"/>
      <c r="G15" s="246"/>
      <c r="H15" s="245"/>
      <c r="I15" s="245"/>
      <c r="J15" s="246"/>
      <c r="K15" s="233"/>
      <c r="L15" s="233"/>
      <c r="M15" s="233"/>
      <c r="N15" s="233"/>
      <c r="O15" s="233"/>
      <c r="P15" s="233"/>
    </row>
    <row r="16" spans="1:16" x14ac:dyDescent="0.25">
      <c r="A16" s="241">
        <v>43467</v>
      </c>
      <c r="B16" s="242">
        <v>190182538</v>
      </c>
      <c r="C16" s="247">
        <v>9</v>
      </c>
      <c r="D16" s="246">
        <v>997500</v>
      </c>
      <c r="E16" s="244"/>
      <c r="F16" s="242"/>
      <c r="G16" s="246"/>
      <c r="H16" s="245"/>
      <c r="I16" s="245"/>
      <c r="J16" s="246"/>
      <c r="K16" s="233"/>
      <c r="L16" s="233"/>
      <c r="M16" s="233"/>
      <c r="N16" s="233"/>
      <c r="O16" s="233"/>
      <c r="P16" s="233"/>
    </row>
    <row r="17" spans="1:16" x14ac:dyDescent="0.25">
      <c r="A17" s="241">
        <v>43467</v>
      </c>
      <c r="B17" s="242">
        <v>190182539</v>
      </c>
      <c r="C17" s="247">
        <v>7</v>
      </c>
      <c r="D17" s="246">
        <v>718113</v>
      </c>
      <c r="E17" s="244"/>
      <c r="F17" s="242"/>
      <c r="G17" s="246"/>
      <c r="H17" s="245"/>
      <c r="I17" s="245"/>
      <c r="J17" s="246"/>
      <c r="K17" s="233"/>
      <c r="L17" s="233"/>
      <c r="M17" s="233"/>
      <c r="N17" s="233"/>
      <c r="O17" s="233"/>
      <c r="P17" s="233"/>
    </row>
    <row r="18" spans="1:16" x14ac:dyDescent="0.25">
      <c r="A18" s="241">
        <v>43467</v>
      </c>
      <c r="B18" s="242">
        <v>190182570</v>
      </c>
      <c r="C18" s="247">
        <v>5</v>
      </c>
      <c r="D18" s="246">
        <v>465938</v>
      </c>
      <c r="E18" s="244"/>
      <c r="F18" s="242"/>
      <c r="G18" s="246"/>
      <c r="H18" s="245"/>
      <c r="I18" s="245"/>
      <c r="J18" s="246"/>
      <c r="K18" s="233"/>
      <c r="L18" s="233"/>
      <c r="M18" s="233"/>
      <c r="N18" s="233"/>
      <c r="O18" s="233"/>
      <c r="P18" s="233"/>
    </row>
    <row r="19" spans="1:16" x14ac:dyDescent="0.25">
      <c r="A19" s="241">
        <v>43467</v>
      </c>
      <c r="B19" s="242">
        <v>190182571</v>
      </c>
      <c r="C19" s="247">
        <v>16</v>
      </c>
      <c r="D19" s="246">
        <v>1810725</v>
      </c>
      <c r="E19" s="244"/>
      <c r="F19" s="242"/>
      <c r="G19" s="246"/>
      <c r="H19" s="245"/>
      <c r="I19" s="245"/>
      <c r="J19" s="246"/>
      <c r="K19" s="233"/>
      <c r="L19" s="233"/>
      <c r="M19" s="233"/>
      <c r="N19" s="233"/>
      <c r="O19" s="233"/>
      <c r="P19" s="233"/>
    </row>
    <row r="20" spans="1:16" x14ac:dyDescent="0.25">
      <c r="A20" s="241">
        <v>43468</v>
      </c>
      <c r="B20" s="242">
        <v>190182590</v>
      </c>
      <c r="C20" s="247">
        <v>12</v>
      </c>
      <c r="D20" s="246">
        <v>1185625</v>
      </c>
      <c r="E20" s="244"/>
      <c r="F20" s="242"/>
      <c r="G20" s="246"/>
      <c r="H20" s="245"/>
      <c r="I20" s="245"/>
      <c r="J20" s="246"/>
      <c r="K20" s="233"/>
      <c r="L20" s="233"/>
      <c r="M20" s="233"/>
      <c r="N20" s="233"/>
      <c r="O20" s="233"/>
      <c r="P20" s="233"/>
    </row>
    <row r="21" spans="1:16" x14ac:dyDescent="0.25">
      <c r="A21" s="241">
        <v>43468</v>
      </c>
      <c r="B21" s="242">
        <v>190182591</v>
      </c>
      <c r="C21" s="247">
        <v>3</v>
      </c>
      <c r="D21" s="246">
        <v>342300</v>
      </c>
      <c r="E21" s="244"/>
      <c r="F21" s="242"/>
      <c r="G21" s="246"/>
      <c r="H21" s="245"/>
      <c r="I21" s="245"/>
      <c r="J21" s="246"/>
      <c r="K21" s="233"/>
      <c r="L21" s="233"/>
      <c r="M21" s="233"/>
      <c r="N21" s="233"/>
      <c r="O21" s="233"/>
      <c r="P21" s="233"/>
    </row>
    <row r="22" spans="1:16" x14ac:dyDescent="0.25">
      <c r="A22" s="241">
        <v>43468</v>
      </c>
      <c r="B22" s="242">
        <v>190182615</v>
      </c>
      <c r="C22" s="247">
        <v>12</v>
      </c>
      <c r="D22" s="246">
        <v>1477438</v>
      </c>
      <c r="E22" s="244"/>
      <c r="F22" s="242"/>
      <c r="G22" s="246"/>
      <c r="H22" s="245"/>
      <c r="I22" s="245"/>
      <c r="J22" s="246"/>
      <c r="K22" s="233"/>
      <c r="L22" s="233"/>
      <c r="M22" s="233"/>
      <c r="N22" s="233"/>
      <c r="O22" s="233"/>
      <c r="P22" s="233"/>
    </row>
    <row r="23" spans="1:16" x14ac:dyDescent="0.25">
      <c r="A23" s="241">
        <v>43468</v>
      </c>
      <c r="B23" s="242">
        <v>190182616</v>
      </c>
      <c r="C23" s="247">
        <v>2</v>
      </c>
      <c r="D23" s="246">
        <v>214113</v>
      </c>
      <c r="E23" s="244"/>
      <c r="F23" s="242"/>
      <c r="G23" s="246"/>
      <c r="H23" s="245"/>
      <c r="I23" s="245"/>
      <c r="J23" s="246"/>
      <c r="K23" s="233"/>
      <c r="L23" s="233"/>
      <c r="M23" s="233"/>
      <c r="N23" s="233"/>
      <c r="O23" s="233"/>
      <c r="P23" s="233"/>
    </row>
    <row r="24" spans="1:16" x14ac:dyDescent="0.25">
      <c r="A24" s="241">
        <v>43469</v>
      </c>
      <c r="B24" s="242">
        <v>190182626</v>
      </c>
      <c r="C24" s="247">
        <v>1</v>
      </c>
      <c r="D24" s="246">
        <v>80063</v>
      </c>
      <c r="E24" s="244">
        <v>190046734</v>
      </c>
      <c r="F24" s="242">
        <v>2</v>
      </c>
      <c r="G24" s="246">
        <v>195213</v>
      </c>
      <c r="H24" s="245"/>
      <c r="I24" s="245"/>
      <c r="J24" s="246"/>
      <c r="K24" s="233"/>
      <c r="L24" s="233"/>
      <c r="M24" s="233"/>
      <c r="N24" s="233"/>
      <c r="O24" s="233"/>
      <c r="P24" s="233"/>
    </row>
    <row r="25" spans="1:16" x14ac:dyDescent="0.25">
      <c r="A25" s="241">
        <v>43469</v>
      </c>
      <c r="B25" s="242">
        <v>190182635</v>
      </c>
      <c r="C25" s="247">
        <v>4</v>
      </c>
      <c r="D25" s="246">
        <v>493938</v>
      </c>
      <c r="E25" s="244">
        <v>190046733</v>
      </c>
      <c r="F25" s="242">
        <v>1</v>
      </c>
      <c r="G25" s="246">
        <v>92050</v>
      </c>
      <c r="H25" s="245"/>
      <c r="I25" s="245"/>
      <c r="J25" s="246"/>
      <c r="K25" s="233"/>
      <c r="L25" s="233"/>
      <c r="M25" s="233"/>
      <c r="N25" s="233"/>
      <c r="O25" s="233"/>
      <c r="P25" s="233"/>
    </row>
    <row r="26" spans="1:16" x14ac:dyDescent="0.25">
      <c r="A26" s="241">
        <v>43469</v>
      </c>
      <c r="B26" s="242">
        <v>190182636</v>
      </c>
      <c r="C26" s="247">
        <v>1</v>
      </c>
      <c r="D26" s="246">
        <v>160038</v>
      </c>
      <c r="E26" s="244"/>
      <c r="F26" s="242"/>
      <c r="G26" s="246"/>
      <c r="H26" s="245"/>
      <c r="I26" s="245"/>
      <c r="J26" s="246"/>
      <c r="K26" s="233"/>
      <c r="L26" s="233"/>
      <c r="M26" s="233"/>
      <c r="N26" s="233"/>
      <c r="O26" s="233"/>
      <c r="P26" s="233"/>
    </row>
    <row r="27" spans="1:16" x14ac:dyDescent="0.25">
      <c r="A27" s="241">
        <v>43469</v>
      </c>
      <c r="B27" s="242">
        <v>190182657</v>
      </c>
      <c r="C27" s="247">
        <v>16</v>
      </c>
      <c r="D27" s="246">
        <v>1692688</v>
      </c>
      <c r="E27" s="244"/>
      <c r="F27" s="242"/>
      <c r="G27" s="246"/>
      <c r="H27" s="245"/>
      <c r="I27" s="245"/>
      <c r="J27" s="246"/>
      <c r="K27" s="233"/>
      <c r="L27" s="233"/>
      <c r="M27" s="233"/>
      <c r="N27" s="233"/>
      <c r="O27" s="233"/>
      <c r="P27" s="233"/>
    </row>
    <row r="28" spans="1:16" x14ac:dyDescent="0.25">
      <c r="A28" s="241">
        <v>43469</v>
      </c>
      <c r="B28" s="242">
        <v>190182659</v>
      </c>
      <c r="C28" s="247">
        <v>4</v>
      </c>
      <c r="D28" s="246">
        <v>456313</v>
      </c>
      <c r="E28" s="244"/>
      <c r="F28" s="242"/>
      <c r="G28" s="246"/>
      <c r="H28" s="245"/>
      <c r="I28" s="245">
        <v>15393009</v>
      </c>
      <c r="J28" s="246" t="s">
        <v>17</v>
      </c>
      <c r="K28" s="233"/>
      <c r="L28" s="233"/>
      <c r="M28" s="233"/>
      <c r="N28" s="233"/>
      <c r="O28" s="233"/>
      <c r="P28" s="233"/>
    </row>
    <row r="29" spans="1:16" x14ac:dyDescent="0.25">
      <c r="A29" s="241">
        <v>43470</v>
      </c>
      <c r="B29" s="242">
        <v>190182692</v>
      </c>
      <c r="C29" s="247">
        <v>4</v>
      </c>
      <c r="D29" s="246">
        <v>454300</v>
      </c>
      <c r="E29" s="244"/>
      <c r="F29" s="242"/>
      <c r="G29" s="246"/>
      <c r="H29" s="245"/>
      <c r="I29" s="245"/>
      <c r="J29" s="246"/>
      <c r="K29" s="233"/>
      <c r="L29" s="233"/>
      <c r="M29" s="233"/>
      <c r="N29" s="233"/>
      <c r="O29" s="233"/>
      <c r="P29" s="233"/>
    </row>
    <row r="30" spans="1:16" x14ac:dyDescent="0.25">
      <c r="A30" s="241">
        <v>43470</v>
      </c>
      <c r="B30" s="242">
        <v>190182693</v>
      </c>
      <c r="C30" s="247">
        <v>9</v>
      </c>
      <c r="D30" s="246">
        <v>865025</v>
      </c>
      <c r="E30" s="244"/>
      <c r="F30" s="242"/>
      <c r="G30" s="246"/>
      <c r="H30" s="245"/>
      <c r="I30" s="245"/>
      <c r="J30" s="246"/>
      <c r="K30" s="233"/>
      <c r="L30" s="233"/>
      <c r="M30" s="233"/>
      <c r="N30" s="233"/>
      <c r="O30" s="233"/>
      <c r="P30" s="233"/>
    </row>
    <row r="31" spans="1:16" x14ac:dyDescent="0.25">
      <c r="A31" s="241">
        <v>43470</v>
      </c>
      <c r="B31" s="242">
        <v>190182715</v>
      </c>
      <c r="C31" s="247">
        <v>9</v>
      </c>
      <c r="D31" s="246">
        <v>955063</v>
      </c>
      <c r="E31" s="244"/>
      <c r="F31" s="242"/>
      <c r="G31" s="246"/>
      <c r="H31" s="245"/>
      <c r="I31" s="245"/>
      <c r="J31" s="246"/>
      <c r="K31" s="233"/>
      <c r="L31" s="233"/>
      <c r="M31" s="233"/>
      <c r="N31" s="233"/>
      <c r="O31" s="233"/>
      <c r="P31" s="233"/>
    </row>
    <row r="32" spans="1:16" x14ac:dyDescent="0.25">
      <c r="A32" s="241">
        <v>43470</v>
      </c>
      <c r="B32" s="242">
        <v>190182716</v>
      </c>
      <c r="C32" s="247">
        <v>1</v>
      </c>
      <c r="D32" s="246">
        <v>123638</v>
      </c>
      <c r="E32" s="244"/>
      <c r="F32" s="242"/>
      <c r="G32" s="246"/>
      <c r="H32" s="245"/>
      <c r="I32" s="245"/>
      <c r="J32" s="246"/>
      <c r="K32" s="233"/>
      <c r="L32" s="233"/>
      <c r="M32" s="233"/>
      <c r="N32" s="233"/>
      <c r="O32" s="233"/>
      <c r="P32" s="233"/>
    </row>
    <row r="33" spans="1:16" x14ac:dyDescent="0.25">
      <c r="A33" s="241">
        <v>43472</v>
      </c>
      <c r="B33" s="242">
        <v>190182782</v>
      </c>
      <c r="C33" s="247">
        <v>2</v>
      </c>
      <c r="D33" s="246">
        <v>241325</v>
      </c>
      <c r="E33" s="244">
        <v>190046759</v>
      </c>
      <c r="F33" s="242">
        <v>2</v>
      </c>
      <c r="G33" s="246">
        <v>224788</v>
      </c>
      <c r="H33" s="245"/>
      <c r="I33" s="245"/>
      <c r="J33" s="246"/>
      <c r="K33" s="233"/>
      <c r="L33" s="233"/>
      <c r="M33" s="233"/>
      <c r="N33" s="233"/>
      <c r="O33" s="233"/>
      <c r="P33" s="233"/>
    </row>
    <row r="34" spans="1:16" x14ac:dyDescent="0.25">
      <c r="A34" s="241">
        <v>43472</v>
      </c>
      <c r="B34" s="242">
        <v>190182796</v>
      </c>
      <c r="C34" s="247">
        <v>8</v>
      </c>
      <c r="D34" s="246">
        <v>825300</v>
      </c>
      <c r="E34" s="244"/>
      <c r="F34" s="242"/>
      <c r="G34" s="246"/>
      <c r="H34" s="245"/>
      <c r="I34" s="245"/>
      <c r="J34" s="246"/>
      <c r="K34" s="233"/>
      <c r="L34" s="233"/>
      <c r="M34" s="233"/>
      <c r="N34" s="233"/>
      <c r="O34" s="233"/>
      <c r="P34" s="233"/>
    </row>
    <row r="35" spans="1:16" x14ac:dyDescent="0.25">
      <c r="A35" s="241">
        <v>43472</v>
      </c>
      <c r="B35" s="242">
        <v>190182797</v>
      </c>
      <c r="C35" s="247">
        <v>4</v>
      </c>
      <c r="D35" s="246">
        <v>413963</v>
      </c>
      <c r="E35" s="244"/>
      <c r="F35" s="242"/>
      <c r="G35" s="246"/>
      <c r="H35" s="245"/>
      <c r="I35" s="245"/>
      <c r="J35" s="246"/>
      <c r="K35" s="233"/>
      <c r="L35" s="233"/>
      <c r="M35" s="233"/>
      <c r="N35" s="233"/>
      <c r="O35" s="233"/>
      <c r="P35" s="233"/>
    </row>
    <row r="36" spans="1:16" x14ac:dyDescent="0.25">
      <c r="A36" s="241">
        <v>43472</v>
      </c>
      <c r="B36" s="242">
        <v>190182820</v>
      </c>
      <c r="C36" s="247">
        <v>10</v>
      </c>
      <c r="D36" s="246">
        <v>1128663</v>
      </c>
      <c r="E36" s="244"/>
      <c r="F36" s="242"/>
      <c r="G36" s="246"/>
      <c r="H36" s="245"/>
      <c r="I36" s="245"/>
      <c r="J36" s="246"/>
      <c r="K36" s="233"/>
      <c r="L36" s="233"/>
      <c r="M36" s="233"/>
      <c r="N36" s="233"/>
      <c r="O36" s="233"/>
      <c r="P36" s="233"/>
    </row>
    <row r="37" spans="1:16" x14ac:dyDescent="0.25">
      <c r="A37" s="241">
        <v>43472</v>
      </c>
      <c r="B37" s="242">
        <v>190182821</v>
      </c>
      <c r="C37" s="247">
        <v>3</v>
      </c>
      <c r="D37" s="246">
        <v>257250</v>
      </c>
      <c r="E37" s="244"/>
      <c r="F37" s="242"/>
      <c r="G37" s="246"/>
      <c r="H37" s="245"/>
      <c r="I37" s="245"/>
      <c r="J37" s="246"/>
      <c r="K37" s="233"/>
      <c r="L37" s="233"/>
      <c r="M37" s="233"/>
      <c r="N37" s="233"/>
      <c r="O37" s="233"/>
      <c r="P37" s="233"/>
    </row>
    <row r="38" spans="1:16" x14ac:dyDescent="0.25">
      <c r="A38" s="241">
        <v>43473</v>
      </c>
      <c r="B38" s="242">
        <v>190182855</v>
      </c>
      <c r="C38" s="247">
        <v>5</v>
      </c>
      <c r="D38" s="246">
        <v>457275</v>
      </c>
      <c r="E38" s="244">
        <v>190046770</v>
      </c>
      <c r="F38" s="242">
        <v>10</v>
      </c>
      <c r="G38" s="246">
        <v>1089900</v>
      </c>
      <c r="H38" s="245"/>
      <c r="I38" s="245"/>
      <c r="J38" s="246"/>
      <c r="K38" s="233"/>
      <c r="L38" s="233"/>
      <c r="M38" s="233"/>
      <c r="N38" s="233"/>
      <c r="O38" s="233"/>
      <c r="P38" s="233"/>
    </row>
    <row r="39" spans="1:16" x14ac:dyDescent="0.25">
      <c r="A39" s="241">
        <v>43473</v>
      </c>
      <c r="B39" s="242">
        <v>190182857</v>
      </c>
      <c r="C39" s="247">
        <v>10</v>
      </c>
      <c r="D39" s="246">
        <v>1110988</v>
      </c>
      <c r="E39" s="244"/>
      <c r="F39" s="242"/>
      <c r="G39" s="246"/>
      <c r="H39" s="245"/>
      <c r="I39" s="245"/>
      <c r="J39" s="246"/>
      <c r="K39" s="233"/>
      <c r="L39" s="233"/>
      <c r="M39" s="233"/>
      <c r="N39" s="233"/>
      <c r="O39" s="233"/>
      <c r="P39" s="233"/>
    </row>
    <row r="40" spans="1:16" x14ac:dyDescent="0.25">
      <c r="A40" s="241">
        <v>43473</v>
      </c>
      <c r="B40" s="242">
        <v>190182880</v>
      </c>
      <c r="C40" s="247">
        <v>11</v>
      </c>
      <c r="D40" s="246">
        <v>1360100</v>
      </c>
      <c r="E40" s="244"/>
      <c r="F40" s="242"/>
      <c r="G40" s="246"/>
      <c r="H40" s="245"/>
      <c r="I40" s="245"/>
      <c r="J40" s="246"/>
      <c r="K40" s="233"/>
      <c r="L40" s="233"/>
      <c r="M40" s="233"/>
      <c r="N40" s="233"/>
      <c r="O40" s="233"/>
      <c r="P40" s="233"/>
    </row>
    <row r="41" spans="1:16" x14ac:dyDescent="0.25">
      <c r="A41" s="241">
        <v>43473</v>
      </c>
      <c r="B41" s="242">
        <v>190182881</v>
      </c>
      <c r="C41" s="247">
        <v>13</v>
      </c>
      <c r="D41" s="246">
        <v>1471488</v>
      </c>
      <c r="E41" s="244"/>
      <c r="F41" s="242"/>
      <c r="G41" s="246"/>
      <c r="H41" s="245"/>
      <c r="I41" s="245"/>
      <c r="J41" s="246"/>
      <c r="K41" s="233"/>
      <c r="L41" s="233"/>
      <c r="M41" s="233"/>
      <c r="N41" s="233"/>
      <c r="O41" s="233"/>
      <c r="P41" s="233"/>
    </row>
    <row r="42" spans="1:16" x14ac:dyDescent="0.25">
      <c r="A42" s="241">
        <v>43474</v>
      </c>
      <c r="B42" s="242">
        <v>190182911</v>
      </c>
      <c r="C42" s="247">
        <v>11</v>
      </c>
      <c r="D42" s="246">
        <v>1257725</v>
      </c>
      <c r="E42" s="244">
        <v>190046775</v>
      </c>
      <c r="F42" s="242">
        <v>2</v>
      </c>
      <c r="G42" s="246">
        <v>264075</v>
      </c>
      <c r="H42" s="245"/>
      <c r="I42" s="245"/>
      <c r="J42" s="246"/>
      <c r="K42" s="233"/>
      <c r="L42" s="233"/>
      <c r="M42" s="233"/>
      <c r="N42" s="233"/>
      <c r="O42" s="233"/>
      <c r="P42" s="233"/>
    </row>
    <row r="43" spans="1:16" x14ac:dyDescent="0.25">
      <c r="A43" s="241">
        <v>43474</v>
      </c>
      <c r="B43" s="242">
        <v>190182912</v>
      </c>
      <c r="C43" s="247">
        <v>3</v>
      </c>
      <c r="D43" s="246">
        <v>358575</v>
      </c>
      <c r="E43" s="244">
        <v>190046779</v>
      </c>
      <c r="F43" s="242">
        <v>1</v>
      </c>
      <c r="G43" s="246">
        <v>93013</v>
      </c>
      <c r="H43" s="245"/>
      <c r="I43" s="245"/>
      <c r="J43" s="246"/>
      <c r="K43" s="233"/>
      <c r="L43" s="233"/>
      <c r="M43" s="233"/>
      <c r="N43" s="233"/>
      <c r="O43" s="233"/>
      <c r="P43" s="233"/>
    </row>
    <row r="44" spans="1:16" x14ac:dyDescent="0.25">
      <c r="A44" s="241">
        <v>43474</v>
      </c>
      <c r="B44" s="242">
        <v>190182942</v>
      </c>
      <c r="C44" s="247">
        <v>10</v>
      </c>
      <c r="D44" s="246">
        <v>1098563</v>
      </c>
      <c r="E44" s="244"/>
      <c r="F44" s="242"/>
      <c r="G44" s="246"/>
      <c r="H44" s="245"/>
      <c r="I44" s="245"/>
      <c r="J44" s="246"/>
      <c r="K44" s="233"/>
      <c r="L44" s="233"/>
      <c r="M44" s="233"/>
      <c r="N44" s="233"/>
      <c r="O44" s="233"/>
      <c r="P44" s="233"/>
    </row>
    <row r="45" spans="1:16" x14ac:dyDescent="0.25">
      <c r="A45" s="241">
        <v>43474</v>
      </c>
      <c r="B45" s="242">
        <v>190182944</v>
      </c>
      <c r="C45" s="247">
        <v>1</v>
      </c>
      <c r="D45" s="246">
        <v>112788</v>
      </c>
      <c r="E45" s="244"/>
      <c r="F45" s="242"/>
      <c r="G45" s="246"/>
      <c r="H45" s="245"/>
      <c r="I45" s="245"/>
      <c r="J45" s="246"/>
      <c r="K45" s="233"/>
      <c r="L45" s="233"/>
      <c r="M45" s="233"/>
      <c r="N45" s="233"/>
      <c r="O45" s="233"/>
      <c r="P45" s="233"/>
    </row>
    <row r="46" spans="1:16" x14ac:dyDescent="0.25">
      <c r="A46" s="241">
        <v>43475</v>
      </c>
      <c r="B46" s="242">
        <v>190182968</v>
      </c>
      <c r="C46" s="247">
        <v>7</v>
      </c>
      <c r="D46" s="246">
        <v>558338</v>
      </c>
      <c r="E46" s="244"/>
      <c r="F46" s="242"/>
      <c r="G46" s="246"/>
      <c r="H46" s="245"/>
      <c r="I46" s="245"/>
      <c r="J46" s="246"/>
      <c r="K46" s="233"/>
      <c r="L46" s="233"/>
      <c r="M46" s="233"/>
      <c r="N46" s="233"/>
      <c r="O46" s="233"/>
      <c r="P46" s="233"/>
    </row>
    <row r="47" spans="1:16" x14ac:dyDescent="0.25">
      <c r="A47" s="241">
        <v>43475</v>
      </c>
      <c r="B47" s="242">
        <v>190182969</v>
      </c>
      <c r="C47" s="247">
        <v>4</v>
      </c>
      <c r="D47" s="246">
        <v>412650</v>
      </c>
      <c r="E47" s="244"/>
      <c r="F47" s="242"/>
      <c r="G47" s="246"/>
      <c r="H47" s="245"/>
      <c r="I47" s="245"/>
      <c r="J47" s="246"/>
      <c r="K47" s="233"/>
      <c r="L47" s="233"/>
      <c r="M47" s="233"/>
      <c r="N47" s="233"/>
      <c r="O47" s="233"/>
      <c r="P47" s="233"/>
    </row>
    <row r="48" spans="1:16" x14ac:dyDescent="0.25">
      <c r="A48" s="241">
        <v>43475</v>
      </c>
      <c r="B48" s="242">
        <v>190182989</v>
      </c>
      <c r="C48" s="247">
        <v>8</v>
      </c>
      <c r="D48" s="246">
        <v>783563</v>
      </c>
      <c r="E48" s="244"/>
      <c r="F48" s="242"/>
      <c r="G48" s="246"/>
      <c r="H48" s="245"/>
      <c r="I48" s="245"/>
      <c r="J48" s="246"/>
      <c r="K48" s="233"/>
      <c r="L48" s="233"/>
      <c r="M48" s="233"/>
      <c r="N48" s="233"/>
      <c r="O48" s="233"/>
      <c r="P48" s="233"/>
    </row>
    <row r="49" spans="1:16" x14ac:dyDescent="0.25">
      <c r="A49" s="241">
        <v>43475</v>
      </c>
      <c r="B49" s="242">
        <v>190182990</v>
      </c>
      <c r="C49" s="247">
        <v>6</v>
      </c>
      <c r="D49" s="246">
        <v>759150</v>
      </c>
      <c r="E49" s="244"/>
      <c r="F49" s="242"/>
      <c r="G49" s="246"/>
      <c r="H49" s="245"/>
      <c r="I49" s="245"/>
      <c r="J49" s="246"/>
      <c r="K49" s="233"/>
      <c r="L49" s="233"/>
      <c r="M49" s="233"/>
      <c r="N49" s="233"/>
      <c r="O49" s="233"/>
      <c r="P49" s="233"/>
    </row>
    <row r="50" spans="1:16" x14ac:dyDescent="0.25">
      <c r="A50" s="241">
        <v>43476</v>
      </c>
      <c r="B50" s="242">
        <v>190183044</v>
      </c>
      <c r="C50" s="247">
        <v>12</v>
      </c>
      <c r="D50" s="246">
        <v>1405075</v>
      </c>
      <c r="E50" s="244"/>
      <c r="F50" s="242"/>
      <c r="G50" s="246"/>
      <c r="H50" s="245"/>
      <c r="I50" s="245"/>
      <c r="J50" s="246"/>
      <c r="K50" s="233"/>
      <c r="L50" s="233"/>
      <c r="M50" s="233"/>
      <c r="N50" s="233"/>
      <c r="O50" s="233"/>
      <c r="P50" s="233"/>
    </row>
    <row r="51" spans="1:16" x14ac:dyDescent="0.25">
      <c r="A51" s="241">
        <v>43476</v>
      </c>
      <c r="B51" s="242">
        <v>190183045</v>
      </c>
      <c r="C51" s="247">
        <v>17</v>
      </c>
      <c r="D51" s="246">
        <v>1740813</v>
      </c>
      <c r="E51" s="244"/>
      <c r="F51" s="242"/>
      <c r="G51" s="246"/>
      <c r="H51" s="245"/>
      <c r="I51" s="245">
        <v>16479842</v>
      </c>
      <c r="J51" s="246" t="s">
        <v>17</v>
      </c>
      <c r="K51" s="233"/>
      <c r="L51" s="233"/>
      <c r="M51" s="233"/>
      <c r="N51" s="233"/>
      <c r="O51" s="233"/>
      <c r="P51" s="233"/>
    </row>
    <row r="52" spans="1:16" x14ac:dyDescent="0.25">
      <c r="A52" s="241">
        <v>43477</v>
      </c>
      <c r="B52" s="242">
        <v>190183075</v>
      </c>
      <c r="C52" s="247">
        <v>4</v>
      </c>
      <c r="D52" s="246">
        <v>567350</v>
      </c>
      <c r="E52" s="244"/>
      <c r="F52" s="242"/>
      <c r="G52" s="246"/>
      <c r="H52" s="245"/>
      <c r="I52" s="245"/>
      <c r="J52" s="246"/>
      <c r="K52" s="233"/>
      <c r="L52" s="233"/>
      <c r="M52" s="233"/>
      <c r="N52" s="233"/>
      <c r="O52" s="233"/>
      <c r="P52" s="233"/>
    </row>
    <row r="53" spans="1:16" x14ac:dyDescent="0.25">
      <c r="A53" s="241">
        <v>43477</v>
      </c>
      <c r="B53" s="242">
        <v>190183076</v>
      </c>
      <c r="C53" s="247">
        <v>2</v>
      </c>
      <c r="D53" s="246">
        <v>226013</v>
      </c>
      <c r="E53" s="244"/>
      <c r="F53" s="242"/>
      <c r="G53" s="246"/>
      <c r="H53" s="245"/>
      <c r="I53" s="245"/>
      <c r="J53" s="246"/>
      <c r="K53" s="233"/>
      <c r="L53" s="233"/>
      <c r="M53" s="233"/>
      <c r="N53" s="233"/>
      <c r="O53" s="233"/>
      <c r="P53" s="233"/>
    </row>
    <row r="54" spans="1:16" x14ac:dyDescent="0.25">
      <c r="A54" s="241">
        <v>43477</v>
      </c>
      <c r="B54" s="242">
        <v>190183094</v>
      </c>
      <c r="C54" s="247">
        <v>4</v>
      </c>
      <c r="D54" s="246">
        <v>446863</v>
      </c>
      <c r="E54" s="244"/>
      <c r="F54" s="242"/>
      <c r="G54" s="246"/>
      <c r="H54" s="245"/>
      <c r="I54" s="245"/>
      <c r="J54" s="246"/>
      <c r="K54" s="233"/>
      <c r="L54" s="233"/>
      <c r="M54" s="233"/>
      <c r="N54" s="233"/>
      <c r="O54" s="233"/>
      <c r="P54" s="233"/>
    </row>
    <row r="55" spans="1:16" x14ac:dyDescent="0.25">
      <c r="A55" s="241">
        <v>43477</v>
      </c>
      <c r="B55" s="242">
        <v>190183095</v>
      </c>
      <c r="C55" s="247">
        <v>5</v>
      </c>
      <c r="D55" s="246">
        <v>516950</v>
      </c>
      <c r="E55" s="244"/>
      <c r="F55" s="242"/>
      <c r="G55" s="246"/>
      <c r="H55" s="245"/>
      <c r="I55" s="245"/>
      <c r="J55" s="246"/>
      <c r="K55" s="233"/>
      <c r="L55" s="233"/>
      <c r="M55" s="233"/>
      <c r="N55" s="233"/>
      <c r="O55" s="233"/>
      <c r="P55" s="233"/>
    </row>
    <row r="56" spans="1:16" x14ac:dyDescent="0.25">
      <c r="A56" s="241">
        <v>43479</v>
      </c>
      <c r="B56" s="242">
        <v>190183162</v>
      </c>
      <c r="C56" s="247">
        <v>7</v>
      </c>
      <c r="D56" s="246">
        <v>755038</v>
      </c>
      <c r="E56" s="244">
        <v>190046831</v>
      </c>
      <c r="F56" s="242">
        <v>6</v>
      </c>
      <c r="G56" s="246">
        <v>685038</v>
      </c>
      <c r="H56" s="245"/>
      <c r="I56" s="245"/>
      <c r="J56" s="246"/>
      <c r="K56" s="233"/>
      <c r="L56" s="233"/>
      <c r="M56" s="233"/>
      <c r="N56" s="233"/>
      <c r="O56" s="233"/>
      <c r="P56" s="233"/>
    </row>
    <row r="57" spans="1:16" x14ac:dyDescent="0.25">
      <c r="A57" s="241">
        <v>43479</v>
      </c>
      <c r="B57" s="242">
        <v>190183163</v>
      </c>
      <c r="C57" s="247">
        <v>2</v>
      </c>
      <c r="D57" s="246">
        <v>181125</v>
      </c>
      <c r="E57" s="244"/>
      <c r="F57" s="242"/>
      <c r="G57" s="246"/>
      <c r="H57" s="245"/>
      <c r="I57" s="245"/>
      <c r="J57" s="246"/>
      <c r="K57" s="233"/>
      <c r="L57" s="233"/>
      <c r="M57" s="233"/>
      <c r="N57" s="233"/>
      <c r="O57" s="233"/>
      <c r="P57" s="233"/>
    </row>
    <row r="58" spans="1:16" x14ac:dyDescent="0.25">
      <c r="A58" s="241">
        <v>43479</v>
      </c>
      <c r="B58" s="242">
        <v>190183182</v>
      </c>
      <c r="C58" s="247">
        <v>22</v>
      </c>
      <c r="D58" s="246">
        <v>2210950</v>
      </c>
      <c r="E58" s="244"/>
      <c r="F58" s="242"/>
      <c r="G58" s="246"/>
      <c r="H58" s="245"/>
      <c r="I58" s="245"/>
      <c r="J58" s="246"/>
      <c r="K58" s="233"/>
      <c r="L58" s="233"/>
      <c r="M58" s="233"/>
      <c r="N58" s="233"/>
      <c r="O58" s="233"/>
      <c r="P58" s="233"/>
    </row>
    <row r="59" spans="1:16" x14ac:dyDescent="0.25">
      <c r="A59" s="241">
        <v>43479</v>
      </c>
      <c r="B59" s="242">
        <v>190183184</v>
      </c>
      <c r="C59" s="247">
        <v>6</v>
      </c>
      <c r="D59" s="246">
        <v>619675</v>
      </c>
      <c r="E59" s="244"/>
      <c r="F59" s="242"/>
      <c r="G59" s="246"/>
      <c r="H59" s="245"/>
      <c r="I59" s="245"/>
      <c r="J59" s="246"/>
      <c r="K59" s="233"/>
      <c r="L59" s="233"/>
      <c r="M59" s="233"/>
      <c r="N59" s="233"/>
      <c r="O59" s="233"/>
      <c r="P59" s="233"/>
    </row>
    <row r="60" spans="1:16" x14ac:dyDescent="0.25">
      <c r="A60" s="241">
        <v>43480</v>
      </c>
      <c r="B60" s="242">
        <v>190183202</v>
      </c>
      <c r="C60" s="247">
        <v>10</v>
      </c>
      <c r="D60" s="246">
        <v>1270763</v>
      </c>
      <c r="E60" s="244"/>
      <c r="F60" s="242"/>
      <c r="G60" s="246"/>
      <c r="H60" s="245"/>
      <c r="I60" s="245"/>
      <c r="J60" s="246"/>
      <c r="K60" s="233"/>
      <c r="L60" s="233"/>
      <c r="M60" s="233"/>
      <c r="N60" s="233"/>
      <c r="O60" s="233"/>
      <c r="P60" s="233"/>
    </row>
    <row r="61" spans="1:16" x14ac:dyDescent="0.25">
      <c r="A61" s="241">
        <v>43480</v>
      </c>
      <c r="B61" s="242">
        <v>190183203</v>
      </c>
      <c r="C61" s="247">
        <v>1</v>
      </c>
      <c r="D61" s="246">
        <v>110075</v>
      </c>
      <c r="E61" s="244"/>
      <c r="F61" s="242"/>
      <c r="G61" s="246"/>
      <c r="H61" s="245"/>
      <c r="I61" s="245"/>
      <c r="J61" s="246"/>
      <c r="K61" s="233"/>
      <c r="L61" s="233"/>
      <c r="M61" s="233"/>
      <c r="N61" s="233"/>
      <c r="O61" s="233"/>
      <c r="P61" s="233"/>
    </row>
    <row r="62" spans="1:16" x14ac:dyDescent="0.25">
      <c r="A62" s="241">
        <v>43480</v>
      </c>
      <c r="B62" s="242">
        <v>190183241</v>
      </c>
      <c r="C62" s="247">
        <v>4</v>
      </c>
      <c r="D62" s="246">
        <v>388500</v>
      </c>
      <c r="E62" s="244"/>
      <c r="F62" s="242"/>
      <c r="G62" s="246"/>
      <c r="H62" s="245"/>
      <c r="I62" s="245"/>
      <c r="J62" s="246"/>
      <c r="K62" s="233"/>
      <c r="L62" s="233"/>
      <c r="M62" s="233"/>
      <c r="N62" s="233"/>
      <c r="O62" s="233"/>
      <c r="P62" s="233"/>
    </row>
    <row r="63" spans="1:16" x14ac:dyDescent="0.25">
      <c r="A63" s="241">
        <v>43480</v>
      </c>
      <c r="B63" s="242">
        <v>190183242</v>
      </c>
      <c r="C63" s="247">
        <v>3</v>
      </c>
      <c r="D63" s="246">
        <v>365400</v>
      </c>
      <c r="E63" s="244"/>
      <c r="F63" s="242"/>
      <c r="G63" s="246"/>
      <c r="H63" s="245"/>
      <c r="I63" s="245"/>
      <c r="J63" s="246"/>
      <c r="K63" s="233"/>
      <c r="L63" s="233"/>
      <c r="M63" s="233"/>
      <c r="N63" s="233"/>
      <c r="O63" s="233"/>
      <c r="P63" s="233"/>
    </row>
    <row r="64" spans="1:16" x14ac:dyDescent="0.25">
      <c r="A64" s="241">
        <v>43481</v>
      </c>
      <c r="B64" s="242">
        <v>190183253</v>
      </c>
      <c r="C64" s="247">
        <v>5</v>
      </c>
      <c r="D64" s="246">
        <v>602000</v>
      </c>
      <c r="E64" s="244">
        <v>190046843</v>
      </c>
      <c r="F64" s="242">
        <v>1</v>
      </c>
      <c r="G64" s="246">
        <v>94063</v>
      </c>
      <c r="H64" s="245"/>
      <c r="I64" s="245"/>
      <c r="J64" s="246"/>
      <c r="K64" s="233"/>
      <c r="L64" s="233"/>
      <c r="M64" s="233"/>
      <c r="N64" s="233"/>
      <c r="O64" s="233"/>
      <c r="P64" s="233"/>
    </row>
    <row r="65" spans="1:16" x14ac:dyDescent="0.25">
      <c r="A65" s="241">
        <v>43481</v>
      </c>
      <c r="B65" s="242">
        <v>190183282</v>
      </c>
      <c r="C65" s="247">
        <v>18</v>
      </c>
      <c r="D65" s="246">
        <v>1797163</v>
      </c>
      <c r="E65" s="244"/>
      <c r="F65" s="242"/>
      <c r="G65" s="246"/>
      <c r="H65" s="245"/>
      <c r="I65" s="245"/>
      <c r="J65" s="246"/>
      <c r="K65" s="233"/>
      <c r="L65" s="233"/>
      <c r="M65" s="233"/>
      <c r="N65" s="233"/>
      <c r="O65" s="233"/>
      <c r="P65" s="233"/>
    </row>
    <row r="66" spans="1:16" x14ac:dyDescent="0.25">
      <c r="A66" s="241">
        <v>43482</v>
      </c>
      <c r="B66" s="242">
        <v>190183302</v>
      </c>
      <c r="C66" s="247">
        <v>12</v>
      </c>
      <c r="D66" s="246">
        <v>1212138</v>
      </c>
      <c r="E66" s="244"/>
      <c r="F66" s="242"/>
      <c r="G66" s="246"/>
      <c r="H66" s="245"/>
      <c r="I66" s="245"/>
      <c r="J66" s="246"/>
      <c r="K66" s="233"/>
      <c r="L66" s="233"/>
      <c r="M66" s="233"/>
      <c r="N66" s="233"/>
      <c r="O66" s="233"/>
      <c r="P66" s="233"/>
    </row>
    <row r="67" spans="1:16" x14ac:dyDescent="0.25">
      <c r="A67" s="241">
        <v>43482</v>
      </c>
      <c r="B67" s="242">
        <v>190183316</v>
      </c>
      <c r="C67" s="247">
        <v>13</v>
      </c>
      <c r="D67" s="246">
        <v>1175213</v>
      </c>
      <c r="E67" s="244"/>
      <c r="F67" s="242"/>
      <c r="G67" s="246"/>
      <c r="H67" s="245"/>
      <c r="I67" s="245"/>
      <c r="J67" s="246"/>
      <c r="K67" s="233"/>
      <c r="L67" s="233"/>
      <c r="M67" s="233"/>
      <c r="N67" s="233"/>
      <c r="O67" s="233"/>
      <c r="P67" s="233"/>
    </row>
    <row r="68" spans="1:16" x14ac:dyDescent="0.25">
      <c r="A68" s="241">
        <v>43483</v>
      </c>
      <c r="B68" s="242">
        <v>190183344</v>
      </c>
      <c r="C68" s="247">
        <v>6</v>
      </c>
      <c r="D68" s="246">
        <v>653275</v>
      </c>
      <c r="E68" s="244"/>
      <c r="F68" s="242"/>
      <c r="G68" s="246"/>
      <c r="H68" s="245"/>
      <c r="I68" s="245"/>
      <c r="J68" s="246"/>
      <c r="K68" s="233"/>
      <c r="L68" s="233"/>
      <c r="M68" s="233"/>
      <c r="N68" s="233"/>
      <c r="O68" s="233"/>
      <c r="P68" s="233"/>
    </row>
    <row r="69" spans="1:16" x14ac:dyDescent="0.25">
      <c r="A69" s="241">
        <v>43483</v>
      </c>
      <c r="B69" s="242">
        <v>190183367</v>
      </c>
      <c r="C69" s="247">
        <v>6</v>
      </c>
      <c r="D69" s="246">
        <v>572513</v>
      </c>
      <c r="E69" s="244"/>
      <c r="F69" s="242"/>
      <c r="G69" s="246"/>
      <c r="H69" s="245"/>
      <c r="I69" s="245">
        <v>12891903</v>
      </c>
      <c r="J69" s="246" t="s">
        <v>17</v>
      </c>
      <c r="K69" s="233"/>
      <c r="L69" s="233"/>
      <c r="M69" s="233"/>
      <c r="N69" s="233"/>
      <c r="O69" s="233"/>
      <c r="P69" s="233"/>
    </row>
    <row r="70" spans="1:16" x14ac:dyDescent="0.25">
      <c r="A70" s="241">
        <v>43484</v>
      </c>
      <c r="B70" s="242">
        <v>190183395</v>
      </c>
      <c r="C70" s="247">
        <v>9</v>
      </c>
      <c r="D70" s="246">
        <v>897663</v>
      </c>
      <c r="E70" s="244"/>
      <c r="F70" s="242"/>
      <c r="G70" s="246"/>
      <c r="H70" s="245"/>
      <c r="I70" s="245"/>
      <c r="J70" s="246"/>
      <c r="K70" s="233"/>
      <c r="L70" s="233"/>
      <c r="M70" s="233"/>
      <c r="N70" s="233"/>
      <c r="O70" s="233"/>
      <c r="P70" s="233"/>
    </row>
    <row r="71" spans="1:16" x14ac:dyDescent="0.25">
      <c r="A71" s="241">
        <v>43484</v>
      </c>
      <c r="B71" s="242">
        <v>190183415</v>
      </c>
      <c r="C71" s="247">
        <v>7</v>
      </c>
      <c r="D71" s="246">
        <v>840088</v>
      </c>
      <c r="E71" s="244"/>
      <c r="F71" s="242"/>
      <c r="G71" s="246"/>
      <c r="H71" s="245"/>
      <c r="I71" s="245"/>
      <c r="J71" s="246"/>
      <c r="K71" s="233"/>
      <c r="L71" s="233"/>
      <c r="M71" s="233"/>
      <c r="N71" s="233"/>
      <c r="O71" s="233"/>
      <c r="P71" s="233"/>
    </row>
    <row r="72" spans="1:16" x14ac:dyDescent="0.25">
      <c r="A72" s="241">
        <v>43486</v>
      </c>
      <c r="B72" s="242">
        <v>190183477</v>
      </c>
      <c r="C72" s="247">
        <v>9</v>
      </c>
      <c r="D72" s="246">
        <v>910350</v>
      </c>
      <c r="E72" s="244">
        <v>190046888</v>
      </c>
      <c r="F72" s="242">
        <v>2</v>
      </c>
      <c r="G72" s="246">
        <v>254275</v>
      </c>
      <c r="H72" s="245"/>
      <c r="I72" s="245"/>
      <c r="J72" s="246"/>
      <c r="K72" s="233"/>
      <c r="L72" s="233"/>
      <c r="M72" s="233"/>
      <c r="N72" s="233"/>
      <c r="O72" s="233"/>
      <c r="P72" s="233"/>
    </row>
    <row r="73" spans="1:16" x14ac:dyDescent="0.25">
      <c r="A73" s="241">
        <v>43486</v>
      </c>
      <c r="B73" s="242">
        <v>190183498</v>
      </c>
      <c r="C73" s="247">
        <v>13</v>
      </c>
      <c r="D73" s="246">
        <v>1283450</v>
      </c>
      <c r="E73" s="244"/>
      <c r="F73" s="242"/>
      <c r="G73" s="246"/>
      <c r="H73" s="245"/>
      <c r="I73" s="245"/>
      <c r="J73" s="246"/>
      <c r="K73" s="233"/>
      <c r="L73" s="233"/>
      <c r="M73" s="233"/>
      <c r="N73" s="233"/>
      <c r="O73" s="233"/>
      <c r="P73" s="233"/>
    </row>
    <row r="74" spans="1:16" x14ac:dyDescent="0.25">
      <c r="A74" s="241">
        <v>43487</v>
      </c>
      <c r="B74" s="242">
        <v>190183522</v>
      </c>
      <c r="C74" s="247">
        <v>8</v>
      </c>
      <c r="D74" s="246">
        <v>1006775</v>
      </c>
      <c r="E74" s="244">
        <v>190046897</v>
      </c>
      <c r="F74" s="242">
        <v>3</v>
      </c>
      <c r="G74" s="246">
        <v>332850</v>
      </c>
      <c r="H74" s="245"/>
      <c r="I74" s="245"/>
      <c r="J74" s="246"/>
      <c r="K74" s="233"/>
      <c r="L74" s="233"/>
      <c r="M74" s="233"/>
      <c r="N74" s="233"/>
      <c r="O74" s="233"/>
      <c r="P74" s="233"/>
    </row>
    <row r="75" spans="1:16" x14ac:dyDescent="0.25">
      <c r="A75" s="241">
        <v>43487</v>
      </c>
      <c r="B75" s="242">
        <v>190183547</v>
      </c>
      <c r="C75" s="247">
        <v>12</v>
      </c>
      <c r="D75" s="246">
        <v>1328688</v>
      </c>
      <c r="E75" s="244"/>
      <c r="F75" s="242"/>
      <c r="G75" s="246"/>
      <c r="H75" s="245"/>
      <c r="I75" s="245"/>
      <c r="J75" s="246"/>
      <c r="K75" s="233"/>
      <c r="L75" s="233"/>
      <c r="M75" s="233"/>
      <c r="N75" s="233"/>
      <c r="O75" s="233"/>
      <c r="P75" s="233"/>
    </row>
    <row r="76" spans="1:16" x14ac:dyDescent="0.25">
      <c r="A76" s="241">
        <v>43488</v>
      </c>
      <c r="B76" s="242">
        <v>190183574</v>
      </c>
      <c r="C76" s="247">
        <v>3</v>
      </c>
      <c r="D76" s="246">
        <v>376075</v>
      </c>
      <c r="E76" s="244"/>
      <c r="F76" s="242"/>
      <c r="G76" s="246"/>
      <c r="H76" s="245"/>
      <c r="I76" s="245"/>
      <c r="J76" s="246"/>
      <c r="K76" s="233"/>
      <c r="L76" s="233"/>
      <c r="M76" s="233"/>
      <c r="N76" s="233"/>
      <c r="O76" s="233"/>
      <c r="P76" s="233"/>
    </row>
    <row r="77" spans="1:16" x14ac:dyDescent="0.25">
      <c r="A77" s="241">
        <v>43488</v>
      </c>
      <c r="B77" s="242">
        <v>190183600</v>
      </c>
      <c r="C77" s="247">
        <v>9</v>
      </c>
      <c r="D77" s="246">
        <v>1007738</v>
      </c>
      <c r="E77" s="244"/>
      <c r="F77" s="242"/>
      <c r="G77" s="246"/>
      <c r="H77" s="245"/>
      <c r="I77" s="245"/>
      <c r="J77" s="246"/>
      <c r="K77" s="233"/>
      <c r="L77" s="233"/>
      <c r="M77" s="233"/>
      <c r="N77" s="233"/>
      <c r="O77" s="233"/>
      <c r="P77" s="233"/>
    </row>
    <row r="78" spans="1:16" x14ac:dyDescent="0.25">
      <c r="A78" s="241">
        <v>43489</v>
      </c>
      <c r="B78" s="242">
        <v>190183628</v>
      </c>
      <c r="C78" s="247">
        <v>10</v>
      </c>
      <c r="D78" s="246">
        <v>1065050</v>
      </c>
      <c r="E78" s="244"/>
      <c r="F78" s="242"/>
      <c r="G78" s="246"/>
      <c r="H78" s="245"/>
      <c r="I78" s="245"/>
      <c r="J78" s="246"/>
      <c r="K78" s="233"/>
      <c r="L78" s="233"/>
      <c r="M78" s="233"/>
      <c r="N78" s="233"/>
      <c r="O78" s="233"/>
      <c r="P78" s="233"/>
    </row>
    <row r="79" spans="1:16" x14ac:dyDescent="0.25">
      <c r="A79" s="241">
        <v>43489</v>
      </c>
      <c r="B79" s="242">
        <v>190183647</v>
      </c>
      <c r="C79" s="247">
        <v>20</v>
      </c>
      <c r="D79" s="246">
        <v>2152413</v>
      </c>
      <c r="E79" s="244"/>
      <c r="F79" s="242"/>
      <c r="G79" s="246"/>
      <c r="H79" s="245"/>
      <c r="I79" s="245"/>
      <c r="J79" s="246"/>
      <c r="K79" s="233"/>
      <c r="L79" s="233"/>
      <c r="M79" s="233"/>
      <c r="N79" s="233"/>
      <c r="O79" s="233"/>
      <c r="P79" s="233"/>
    </row>
    <row r="80" spans="1:16" x14ac:dyDescent="0.25">
      <c r="A80" s="241">
        <v>43490</v>
      </c>
      <c r="B80" s="242">
        <v>190183687</v>
      </c>
      <c r="C80" s="247">
        <v>10</v>
      </c>
      <c r="D80" s="246">
        <v>1291413</v>
      </c>
      <c r="E80" s="244"/>
      <c r="F80" s="242"/>
      <c r="G80" s="246"/>
      <c r="H80" s="245"/>
      <c r="I80" s="245">
        <v>11572498</v>
      </c>
      <c r="J80" s="246" t="s">
        <v>17</v>
      </c>
      <c r="K80" s="233"/>
      <c r="L80" s="233"/>
      <c r="M80" s="233"/>
      <c r="N80" s="233"/>
      <c r="O80" s="233"/>
      <c r="P80" s="233"/>
    </row>
    <row r="81" spans="1:16" x14ac:dyDescent="0.25">
      <c r="A81" s="241">
        <v>43491</v>
      </c>
      <c r="B81" s="242">
        <v>190183715</v>
      </c>
      <c r="C81" s="247">
        <v>12</v>
      </c>
      <c r="D81" s="246">
        <v>1301913</v>
      </c>
      <c r="E81" s="244"/>
      <c r="F81" s="242"/>
      <c r="G81" s="246"/>
      <c r="H81" s="245"/>
      <c r="I81" s="245"/>
      <c r="J81" s="246"/>
      <c r="K81" s="233"/>
      <c r="L81" s="233"/>
      <c r="M81" s="233"/>
      <c r="N81" s="233"/>
      <c r="O81" s="233"/>
      <c r="P81" s="233"/>
    </row>
    <row r="82" spans="1:16" x14ac:dyDescent="0.25">
      <c r="A82" s="241">
        <v>43491</v>
      </c>
      <c r="B82" s="242">
        <v>190183731</v>
      </c>
      <c r="C82" s="247">
        <v>11</v>
      </c>
      <c r="D82" s="246">
        <v>1249063</v>
      </c>
      <c r="E82" s="244"/>
      <c r="F82" s="242"/>
      <c r="G82" s="246"/>
      <c r="H82" s="245"/>
      <c r="I82" s="245"/>
      <c r="J82" s="246"/>
      <c r="K82" s="233"/>
      <c r="L82" s="233"/>
      <c r="M82" s="233"/>
      <c r="N82" s="233"/>
      <c r="O82" s="233"/>
      <c r="P82" s="233"/>
    </row>
    <row r="83" spans="1:16" x14ac:dyDescent="0.25">
      <c r="A83" s="241">
        <v>43493</v>
      </c>
      <c r="B83" s="242">
        <v>190183789</v>
      </c>
      <c r="C83" s="247">
        <v>15</v>
      </c>
      <c r="D83" s="246">
        <v>1541138</v>
      </c>
      <c r="E83" s="244">
        <v>190046950</v>
      </c>
      <c r="F83" s="242">
        <v>2</v>
      </c>
      <c r="G83" s="246">
        <v>258650</v>
      </c>
      <c r="H83" s="245"/>
      <c r="I83" s="245"/>
      <c r="J83" s="246"/>
      <c r="K83" s="233"/>
      <c r="L83" s="233"/>
      <c r="M83" s="233"/>
      <c r="N83" s="233"/>
      <c r="O83" s="233"/>
      <c r="P83" s="233"/>
    </row>
    <row r="84" spans="1:16" x14ac:dyDescent="0.25">
      <c r="A84" s="241">
        <v>43493</v>
      </c>
      <c r="B84" s="242">
        <v>190183815</v>
      </c>
      <c r="C84" s="247">
        <v>23</v>
      </c>
      <c r="D84" s="246">
        <v>2362150</v>
      </c>
      <c r="E84" s="244"/>
      <c r="F84" s="242"/>
      <c r="G84" s="246"/>
      <c r="H84" s="245"/>
      <c r="I84" s="245"/>
      <c r="J84" s="246"/>
      <c r="K84" s="233"/>
      <c r="L84" s="233"/>
      <c r="M84" s="233"/>
      <c r="N84" s="233"/>
      <c r="O84" s="233"/>
      <c r="P84" s="233"/>
    </row>
    <row r="85" spans="1:16" x14ac:dyDescent="0.25">
      <c r="A85" s="241">
        <v>43494</v>
      </c>
      <c r="B85" s="242">
        <v>19000013</v>
      </c>
      <c r="C85" s="247">
        <v>6</v>
      </c>
      <c r="D85" s="246">
        <v>686352</v>
      </c>
      <c r="E85" s="244" t="s">
        <v>227</v>
      </c>
      <c r="F85" s="242">
        <v>1</v>
      </c>
      <c r="G85" s="246">
        <v>144288</v>
      </c>
      <c r="H85" s="245"/>
      <c r="I85" s="245"/>
      <c r="J85" s="246"/>
      <c r="K85" s="233"/>
      <c r="L85" s="233"/>
      <c r="M85" s="233"/>
      <c r="N85" s="233"/>
      <c r="O85" s="233"/>
      <c r="P85" s="233"/>
    </row>
    <row r="86" spans="1:16" x14ac:dyDescent="0.25">
      <c r="A86" s="241">
        <v>43494</v>
      </c>
      <c r="B86" s="242">
        <v>19000034</v>
      </c>
      <c r="C86" s="247">
        <v>14</v>
      </c>
      <c r="D86" s="246">
        <v>1448305</v>
      </c>
      <c r="E86" s="244"/>
      <c r="F86" s="242"/>
      <c r="G86" s="246"/>
      <c r="H86" s="245"/>
      <c r="I86" s="245"/>
      <c r="J86" s="246"/>
      <c r="K86" s="233"/>
      <c r="L86" s="233"/>
      <c r="M86" s="233"/>
      <c r="N86" s="233"/>
      <c r="O86" s="233"/>
      <c r="P86" s="233"/>
    </row>
    <row r="87" spans="1:16" x14ac:dyDescent="0.25">
      <c r="A87" s="241">
        <v>43495</v>
      </c>
      <c r="B87" s="242">
        <v>19000058</v>
      </c>
      <c r="C87" s="247">
        <v>4</v>
      </c>
      <c r="D87" s="246">
        <v>217702</v>
      </c>
      <c r="E87" s="244"/>
      <c r="F87" s="242"/>
      <c r="G87" s="246"/>
      <c r="H87" s="245"/>
      <c r="I87" s="245"/>
      <c r="J87" s="246"/>
      <c r="K87" s="233"/>
      <c r="L87" s="233"/>
      <c r="M87" s="233"/>
      <c r="N87" s="233"/>
      <c r="O87" s="233"/>
      <c r="P87" s="233"/>
    </row>
    <row r="88" spans="1:16" x14ac:dyDescent="0.25">
      <c r="A88" s="241">
        <v>43495</v>
      </c>
      <c r="B88" s="242">
        <v>19000084</v>
      </c>
      <c r="C88" s="247">
        <v>17</v>
      </c>
      <c r="D88" s="246">
        <v>1853129</v>
      </c>
      <c r="E88" s="244"/>
      <c r="F88" s="242"/>
      <c r="G88" s="246"/>
      <c r="H88" s="245"/>
      <c r="I88" s="245"/>
      <c r="J88" s="246"/>
      <c r="K88" s="233"/>
      <c r="L88" s="233"/>
      <c r="M88" s="233"/>
      <c r="N88" s="233"/>
      <c r="O88" s="233"/>
      <c r="P88" s="233"/>
    </row>
    <row r="89" spans="1:16" x14ac:dyDescent="0.25">
      <c r="A89" s="241">
        <v>43496</v>
      </c>
      <c r="B89" s="242">
        <v>19000102</v>
      </c>
      <c r="C89" s="247">
        <v>11</v>
      </c>
      <c r="D89" s="246">
        <v>1023489</v>
      </c>
      <c r="E89" s="244" t="s">
        <v>229</v>
      </c>
      <c r="F89" s="242">
        <v>1</v>
      </c>
      <c r="G89" s="246">
        <v>117075</v>
      </c>
      <c r="H89" s="245"/>
      <c r="I89" s="245"/>
      <c r="J89" s="246"/>
      <c r="K89" s="233"/>
      <c r="L89" s="233"/>
      <c r="M89" s="233"/>
      <c r="N89" s="233"/>
      <c r="O89" s="233"/>
      <c r="P89" s="233"/>
    </row>
    <row r="90" spans="1:16" x14ac:dyDescent="0.25">
      <c r="A90" s="241">
        <v>43496</v>
      </c>
      <c r="B90" s="242">
        <v>19000125</v>
      </c>
      <c r="C90" s="247">
        <v>15</v>
      </c>
      <c r="D90" s="246">
        <v>1616392</v>
      </c>
      <c r="E90" s="244"/>
      <c r="F90" s="242"/>
      <c r="G90" s="246"/>
      <c r="H90" s="245"/>
      <c r="I90" s="245"/>
      <c r="J90" s="246"/>
      <c r="K90" s="233"/>
      <c r="L90" s="233"/>
      <c r="M90" s="233"/>
      <c r="N90" s="233"/>
      <c r="O90" s="233"/>
      <c r="P90" s="233"/>
    </row>
    <row r="91" spans="1:16" x14ac:dyDescent="0.25">
      <c r="A91" s="241">
        <v>43497</v>
      </c>
      <c r="B91" s="242">
        <v>19000144</v>
      </c>
      <c r="C91" s="247">
        <v>6</v>
      </c>
      <c r="D91" s="246">
        <v>541977</v>
      </c>
      <c r="E91" s="244" t="s">
        <v>233</v>
      </c>
      <c r="F91" s="242">
        <v>1</v>
      </c>
      <c r="G91" s="246">
        <v>117075</v>
      </c>
      <c r="H91" s="245"/>
      <c r="I91" s="245"/>
      <c r="J91" s="246"/>
      <c r="K91" s="233"/>
      <c r="L91" s="233"/>
      <c r="M91" s="233"/>
      <c r="N91" s="233"/>
      <c r="O91" s="233"/>
      <c r="P91" s="233"/>
    </row>
    <row r="92" spans="1:16" x14ac:dyDescent="0.25">
      <c r="A92" s="241">
        <v>43497</v>
      </c>
      <c r="B92" s="242">
        <v>19000171</v>
      </c>
      <c r="C92" s="247">
        <v>20</v>
      </c>
      <c r="D92" s="246">
        <v>2183567</v>
      </c>
      <c r="E92" s="244"/>
      <c r="F92" s="242"/>
      <c r="G92" s="246"/>
      <c r="H92" s="245"/>
      <c r="I92" s="245"/>
      <c r="J92" s="246"/>
      <c r="K92" s="233"/>
      <c r="L92" s="233"/>
      <c r="M92" s="233"/>
      <c r="N92" s="233"/>
      <c r="O92" s="233"/>
      <c r="P92" s="233"/>
    </row>
    <row r="93" spans="1:16" x14ac:dyDescent="0.25">
      <c r="A93" s="241">
        <v>43497</v>
      </c>
      <c r="B93" s="242">
        <v>19000174</v>
      </c>
      <c r="C93" s="247">
        <v>1</v>
      </c>
      <c r="D93" s="246">
        <v>117075</v>
      </c>
      <c r="E93" s="244"/>
      <c r="F93" s="242"/>
      <c r="G93" s="246"/>
      <c r="H93" s="245"/>
      <c r="I93" s="245">
        <v>15505145</v>
      </c>
      <c r="J93" s="246" t="s">
        <v>17</v>
      </c>
      <c r="K93" s="233"/>
      <c r="L93" s="233"/>
      <c r="M93" s="219">
        <f>SUM(D94:D109)</f>
        <v>15434428</v>
      </c>
      <c r="N93" s="219">
        <v>15326365</v>
      </c>
      <c r="O93" s="238">
        <f>M93-N93</f>
        <v>108063</v>
      </c>
      <c r="P93" s="233"/>
    </row>
    <row r="94" spans="1:16" x14ac:dyDescent="0.25">
      <c r="A94" s="241">
        <v>43498</v>
      </c>
      <c r="B94" s="242">
        <v>19000200</v>
      </c>
      <c r="C94" s="247">
        <v>8</v>
      </c>
      <c r="D94" s="246">
        <v>933978</v>
      </c>
      <c r="E94" s="244"/>
      <c r="F94" s="242"/>
      <c r="G94" s="246"/>
      <c r="H94" s="245"/>
      <c r="I94" s="245"/>
      <c r="J94" s="246"/>
      <c r="K94" s="233"/>
      <c r="L94" s="233"/>
      <c r="M94" s="219">
        <f>SUM(G94:G109)</f>
        <v>214113</v>
      </c>
      <c r="N94" s="219">
        <v>214113</v>
      </c>
      <c r="O94" s="233"/>
      <c r="P94" s="233"/>
    </row>
    <row r="95" spans="1:16" x14ac:dyDescent="0.25">
      <c r="A95" s="241">
        <v>43498</v>
      </c>
      <c r="B95" s="242">
        <v>19000228</v>
      </c>
      <c r="C95" s="247">
        <v>16</v>
      </c>
      <c r="D95" s="246">
        <v>1705204</v>
      </c>
      <c r="E95" s="244"/>
      <c r="F95" s="242"/>
      <c r="G95" s="246"/>
      <c r="H95" s="245"/>
      <c r="I95" s="245"/>
      <c r="J95" s="246"/>
      <c r="K95" s="233"/>
      <c r="L95" s="233"/>
      <c r="M95" s="219">
        <f>M93-M94</f>
        <v>15220315</v>
      </c>
      <c r="O95" s="233"/>
      <c r="P95" s="233"/>
    </row>
    <row r="96" spans="1:16" x14ac:dyDescent="0.25">
      <c r="A96" s="241">
        <v>43500</v>
      </c>
      <c r="B96" s="242">
        <v>19000287</v>
      </c>
      <c r="C96" s="247">
        <v>17</v>
      </c>
      <c r="D96" s="246">
        <v>1646342</v>
      </c>
      <c r="E96" s="244"/>
      <c r="F96" s="242"/>
      <c r="G96" s="246"/>
      <c r="H96" s="245"/>
      <c r="I96" s="245"/>
      <c r="J96" s="246"/>
      <c r="K96" s="233"/>
      <c r="L96" s="233"/>
      <c r="M96" s="233"/>
      <c r="N96" s="233"/>
      <c r="O96" s="233"/>
      <c r="P96" s="233"/>
    </row>
    <row r="97" spans="1:16" x14ac:dyDescent="0.25">
      <c r="A97" s="241">
        <v>43500</v>
      </c>
      <c r="B97" s="242">
        <v>19000289</v>
      </c>
      <c r="C97" s="247">
        <v>2</v>
      </c>
      <c r="D97" s="246">
        <v>170976</v>
      </c>
      <c r="E97" s="244"/>
      <c r="F97" s="242"/>
      <c r="G97" s="246"/>
      <c r="H97" s="245"/>
      <c r="I97" s="245"/>
      <c r="J97" s="246"/>
      <c r="K97" s="233"/>
      <c r="L97" s="233"/>
      <c r="M97" s="233"/>
      <c r="N97" s="233"/>
      <c r="O97" s="233"/>
      <c r="P97" s="233"/>
    </row>
    <row r="98" spans="1:16" x14ac:dyDescent="0.25">
      <c r="A98" s="241">
        <v>43500</v>
      </c>
      <c r="B98" s="242">
        <v>19000318</v>
      </c>
      <c r="C98" s="247">
        <v>13</v>
      </c>
      <c r="D98" s="246">
        <v>1424064</v>
      </c>
      <c r="E98" s="244"/>
      <c r="F98" s="242"/>
      <c r="G98" s="246"/>
      <c r="H98" s="245"/>
      <c r="I98" s="245"/>
      <c r="J98" s="246"/>
      <c r="K98" s="233"/>
      <c r="L98" s="233"/>
      <c r="M98" s="233"/>
      <c r="N98" s="233"/>
      <c r="O98" s="233"/>
      <c r="P98" s="233"/>
    </row>
    <row r="99" spans="1:16" x14ac:dyDescent="0.25">
      <c r="A99" s="241">
        <v>43501</v>
      </c>
      <c r="B99" s="242">
        <v>19000341</v>
      </c>
      <c r="C99" s="247">
        <v>9</v>
      </c>
      <c r="D99" s="246">
        <v>1003190</v>
      </c>
      <c r="E99" s="244"/>
      <c r="F99" s="242"/>
      <c r="G99" s="246"/>
      <c r="H99" s="245"/>
      <c r="I99" s="245"/>
      <c r="J99" s="246"/>
      <c r="K99" s="233"/>
      <c r="L99" s="233"/>
      <c r="M99" s="233"/>
      <c r="N99" s="233"/>
      <c r="O99" s="233"/>
      <c r="P99" s="233"/>
    </row>
    <row r="100" spans="1:16" x14ac:dyDescent="0.25">
      <c r="A100" s="241">
        <v>43501</v>
      </c>
      <c r="B100" s="242">
        <v>19000361</v>
      </c>
      <c r="C100" s="247">
        <v>11</v>
      </c>
      <c r="D100" s="246">
        <v>1068600</v>
      </c>
      <c r="E100" s="244"/>
      <c r="F100" s="242"/>
      <c r="G100" s="246"/>
      <c r="H100" s="245"/>
      <c r="I100" s="245"/>
      <c r="J100" s="246"/>
      <c r="K100" s="233"/>
      <c r="L100" s="233"/>
      <c r="M100" s="233"/>
      <c r="N100" s="233"/>
      <c r="O100" s="233"/>
      <c r="P100" s="233"/>
    </row>
    <row r="101" spans="1:16" x14ac:dyDescent="0.25">
      <c r="A101" s="241">
        <v>43502</v>
      </c>
      <c r="B101" s="242">
        <v>19000383</v>
      </c>
      <c r="C101" s="247">
        <v>7</v>
      </c>
      <c r="D101" s="246">
        <v>680402</v>
      </c>
      <c r="E101" s="244"/>
      <c r="F101" s="242"/>
      <c r="G101" s="246"/>
      <c r="H101" s="245"/>
      <c r="I101" s="245"/>
      <c r="J101" s="246"/>
      <c r="K101" s="233"/>
      <c r="L101" s="233"/>
      <c r="M101" s="233"/>
      <c r="N101" s="233"/>
      <c r="O101" s="233"/>
      <c r="P101" s="233"/>
    </row>
    <row r="102" spans="1:16" x14ac:dyDescent="0.25">
      <c r="A102" s="241">
        <v>43502</v>
      </c>
      <c r="B102" s="242">
        <v>19000414</v>
      </c>
      <c r="C102" s="247">
        <v>15</v>
      </c>
      <c r="D102" s="246">
        <v>1738396</v>
      </c>
      <c r="E102" s="244"/>
      <c r="F102" s="242"/>
      <c r="G102" s="246"/>
      <c r="H102" s="245"/>
      <c r="I102" s="245"/>
      <c r="J102" s="246"/>
      <c r="K102" s="233"/>
      <c r="L102" s="233"/>
      <c r="M102" s="233"/>
      <c r="N102" s="233"/>
      <c r="O102" s="233"/>
      <c r="P102" s="233"/>
    </row>
    <row r="103" spans="1:16" x14ac:dyDescent="0.25">
      <c r="A103" s="241">
        <v>43503</v>
      </c>
      <c r="B103" s="242">
        <v>19000442</v>
      </c>
      <c r="C103" s="247">
        <v>6</v>
      </c>
      <c r="D103" s="246">
        <v>542239</v>
      </c>
      <c r="E103" s="244"/>
      <c r="F103" s="242"/>
      <c r="G103" s="246"/>
      <c r="H103" s="245"/>
      <c r="I103" s="245"/>
      <c r="J103" s="246"/>
      <c r="K103" s="233"/>
      <c r="L103" s="233"/>
      <c r="M103" s="233"/>
      <c r="N103" s="233"/>
      <c r="O103" s="233"/>
      <c r="P103" s="233"/>
    </row>
    <row r="104" spans="1:16" x14ac:dyDescent="0.25">
      <c r="A104" s="241">
        <v>43503</v>
      </c>
      <c r="B104" s="242">
        <v>19000443</v>
      </c>
      <c r="C104" s="247">
        <v>1</v>
      </c>
      <c r="D104" s="246">
        <v>120050</v>
      </c>
      <c r="E104" s="244"/>
      <c r="F104" s="242"/>
      <c r="G104" s="246"/>
      <c r="H104" s="245"/>
      <c r="I104" s="245"/>
      <c r="J104" s="246"/>
      <c r="K104" s="233"/>
      <c r="L104" s="233"/>
      <c r="M104" s="233"/>
      <c r="N104" s="233"/>
      <c r="O104" s="233"/>
      <c r="P104" s="233"/>
    </row>
    <row r="105" spans="1:16" x14ac:dyDescent="0.25">
      <c r="A105" s="241">
        <v>43503</v>
      </c>
      <c r="B105" s="242">
        <v>19000463</v>
      </c>
      <c r="C105" s="247">
        <v>19</v>
      </c>
      <c r="D105" s="246">
        <v>1886941</v>
      </c>
      <c r="E105" s="244"/>
      <c r="F105" s="242"/>
      <c r="G105" s="246"/>
      <c r="H105" s="245"/>
      <c r="I105" s="245"/>
      <c r="J105" s="246"/>
      <c r="K105" s="233"/>
      <c r="L105" s="233"/>
      <c r="M105" s="233"/>
      <c r="N105" s="233"/>
      <c r="O105" s="233"/>
      <c r="P105" s="233"/>
    </row>
    <row r="106" spans="1:16" x14ac:dyDescent="0.25">
      <c r="A106" s="241">
        <v>43504</v>
      </c>
      <c r="B106" s="242">
        <v>19000486</v>
      </c>
      <c r="C106" s="247">
        <v>12</v>
      </c>
      <c r="D106" s="246">
        <v>997516</v>
      </c>
      <c r="E106" s="244" t="s">
        <v>239</v>
      </c>
      <c r="F106" s="242">
        <v>1</v>
      </c>
      <c r="G106" s="246">
        <v>106050</v>
      </c>
      <c r="H106" s="245"/>
      <c r="I106" s="245"/>
      <c r="J106" s="246"/>
      <c r="K106" s="233"/>
      <c r="L106" s="233"/>
      <c r="M106" s="233"/>
      <c r="N106" s="233"/>
      <c r="O106" s="233"/>
      <c r="P106" s="233"/>
    </row>
    <row r="107" spans="1:16" x14ac:dyDescent="0.25">
      <c r="A107" s="241">
        <v>43504</v>
      </c>
      <c r="B107" s="242">
        <v>19000490</v>
      </c>
      <c r="C107" s="247">
        <v>1</v>
      </c>
      <c r="D107" s="246">
        <v>101500</v>
      </c>
      <c r="E107" s="244"/>
      <c r="F107" s="242"/>
      <c r="G107" s="246"/>
      <c r="H107" s="245"/>
      <c r="I107" s="245"/>
      <c r="J107" s="246"/>
      <c r="K107" s="233"/>
      <c r="L107" s="233"/>
      <c r="M107" s="233"/>
      <c r="N107" s="233"/>
      <c r="O107" s="233"/>
      <c r="P107" s="233"/>
    </row>
    <row r="108" spans="1:16" x14ac:dyDescent="0.25">
      <c r="A108" s="241">
        <v>43504</v>
      </c>
      <c r="B108" s="242">
        <v>19000512</v>
      </c>
      <c r="C108" s="247">
        <v>11</v>
      </c>
      <c r="D108" s="246">
        <v>1415030</v>
      </c>
      <c r="E108" s="244"/>
      <c r="F108" s="242"/>
      <c r="G108" s="246"/>
      <c r="H108" s="245"/>
      <c r="I108" s="245"/>
      <c r="J108" s="246"/>
      <c r="K108" s="233"/>
      <c r="L108" s="233"/>
      <c r="M108" s="233"/>
      <c r="N108" s="233"/>
      <c r="O108" s="233"/>
      <c r="P108" s="233"/>
    </row>
    <row r="109" spans="1:16" x14ac:dyDescent="0.25">
      <c r="A109" s="241">
        <v>43505</v>
      </c>
      <c r="B109" s="242"/>
      <c r="C109" s="247"/>
      <c r="D109" s="246"/>
      <c r="E109" s="244" t="s">
        <v>240</v>
      </c>
      <c r="F109" s="242">
        <v>1</v>
      </c>
      <c r="G109" s="246">
        <v>108063</v>
      </c>
      <c r="H109" s="245"/>
      <c r="I109" s="245">
        <v>15220315</v>
      </c>
      <c r="J109" s="246" t="s">
        <v>17</v>
      </c>
      <c r="K109" s="233"/>
      <c r="L109" s="233"/>
      <c r="M109" s="233"/>
      <c r="N109" s="233"/>
      <c r="O109" s="233"/>
      <c r="P109" s="233"/>
    </row>
    <row r="110" spans="1:16" x14ac:dyDescent="0.25">
      <c r="A110" s="241">
        <v>43505</v>
      </c>
      <c r="B110" s="242">
        <v>19000529</v>
      </c>
      <c r="C110" s="247">
        <v>1</v>
      </c>
      <c r="D110" s="246">
        <v>110075</v>
      </c>
      <c r="E110" s="244"/>
      <c r="F110" s="242"/>
      <c r="G110" s="246"/>
      <c r="H110" s="245"/>
      <c r="I110" s="245"/>
      <c r="J110" s="246"/>
      <c r="K110" s="233"/>
      <c r="L110" s="233"/>
      <c r="M110" s="233"/>
      <c r="N110" s="233"/>
      <c r="O110" s="233"/>
      <c r="P110" s="233"/>
    </row>
    <row r="111" spans="1:16" x14ac:dyDescent="0.25">
      <c r="A111" s="241">
        <v>43505</v>
      </c>
      <c r="B111" s="242">
        <v>19000540</v>
      </c>
      <c r="C111" s="247">
        <v>10</v>
      </c>
      <c r="D111" s="246">
        <v>1085847</v>
      </c>
      <c r="E111" s="244"/>
      <c r="F111" s="242"/>
      <c r="G111" s="246"/>
      <c r="H111" s="245"/>
      <c r="I111" s="245"/>
      <c r="J111" s="246"/>
      <c r="K111" s="233"/>
      <c r="L111" s="233"/>
      <c r="M111" s="233"/>
      <c r="N111" s="233"/>
      <c r="O111" s="233"/>
      <c r="P111" s="233"/>
    </row>
    <row r="112" spans="1:16" x14ac:dyDescent="0.25">
      <c r="A112" s="241">
        <v>43505</v>
      </c>
      <c r="B112" s="242">
        <v>19000549</v>
      </c>
      <c r="C112" s="247">
        <v>1</v>
      </c>
      <c r="D112" s="246">
        <v>95025</v>
      </c>
      <c r="E112" s="244"/>
      <c r="F112" s="242"/>
      <c r="G112" s="246"/>
      <c r="H112" s="245"/>
      <c r="I112" s="245"/>
      <c r="J112" s="246"/>
      <c r="K112" s="233"/>
      <c r="L112" s="233"/>
      <c r="M112" s="233"/>
      <c r="N112" s="233"/>
      <c r="O112" s="233"/>
      <c r="P112" s="233"/>
    </row>
    <row r="113" spans="1:16" x14ac:dyDescent="0.25">
      <c r="A113" s="241">
        <v>43505</v>
      </c>
      <c r="B113" s="242">
        <v>19000573</v>
      </c>
      <c r="C113" s="247">
        <v>9</v>
      </c>
      <c r="D113" s="246">
        <v>1014514</v>
      </c>
      <c r="E113" s="244"/>
      <c r="F113" s="242"/>
      <c r="G113" s="246"/>
      <c r="H113" s="245"/>
      <c r="I113" s="245"/>
      <c r="J113" s="246"/>
      <c r="K113" s="233"/>
      <c r="L113" s="233" t="s">
        <v>250</v>
      </c>
      <c r="M113" s="238">
        <f>SUM(D111:D125)</f>
        <v>14330134</v>
      </c>
      <c r="N113" s="233"/>
      <c r="O113" s="233"/>
      <c r="P113" s="233"/>
    </row>
    <row r="114" spans="1:16" x14ac:dyDescent="0.25">
      <c r="A114" s="241">
        <v>43507</v>
      </c>
      <c r="B114" s="242">
        <v>19000648</v>
      </c>
      <c r="C114" s="247">
        <v>8</v>
      </c>
      <c r="D114" s="246">
        <v>849579</v>
      </c>
      <c r="E114" s="244"/>
      <c r="F114" s="242"/>
      <c r="G114" s="246"/>
      <c r="H114" s="245"/>
      <c r="I114" s="245"/>
      <c r="J114" s="246"/>
      <c r="K114" s="233"/>
      <c r="L114" s="233" t="s">
        <v>251</v>
      </c>
      <c r="M114" s="238">
        <f>SUM(G111:G125)</f>
        <v>204663</v>
      </c>
      <c r="N114" s="233"/>
      <c r="O114" s="233"/>
      <c r="P114" s="233"/>
    </row>
    <row r="115" spans="1:16" x14ac:dyDescent="0.25">
      <c r="A115" s="241">
        <v>43507</v>
      </c>
      <c r="B115" s="242">
        <v>19000675</v>
      </c>
      <c r="C115" s="247">
        <v>14</v>
      </c>
      <c r="D115" s="246">
        <v>1481378</v>
      </c>
      <c r="E115" s="244"/>
      <c r="F115" s="242"/>
      <c r="G115" s="246"/>
      <c r="H115" s="245"/>
      <c r="I115" s="245"/>
      <c r="J115" s="246"/>
      <c r="K115" s="233"/>
      <c r="L115" s="233" t="s">
        <v>252</v>
      </c>
      <c r="M115" s="238">
        <f>M113-M114</f>
        <v>14125471</v>
      </c>
      <c r="N115" s="233"/>
      <c r="O115" s="233"/>
      <c r="P115" s="233"/>
    </row>
    <row r="116" spans="1:16" x14ac:dyDescent="0.25">
      <c r="A116" s="241">
        <v>43508</v>
      </c>
      <c r="B116" s="242">
        <v>19000705</v>
      </c>
      <c r="C116" s="247">
        <v>12</v>
      </c>
      <c r="D116" s="246">
        <v>1173958</v>
      </c>
      <c r="E116" s="244"/>
      <c r="F116" s="242"/>
      <c r="G116" s="246"/>
      <c r="H116" s="245"/>
      <c r="I116" s="245"/>
      <c r="J116" s="246"/>
      <c r="K116" s="233"/>
      <c r="L116" s="233"/>
      <c r="M116" s="233"/>
      <c r="N116" s="233"/>
      <c r="O116" s="233"/>
      <c r="P116" s="233"/>
    </row>
    <row r="117" spans="1:16" x14ac:dyDescent="0.25">
      <c r="A117" s="241">
        <v>43508</v>
      </c>
      <c r="B117" s="242">
        <v>19000736</v>
      </c>
      <c r="C117" s="247">
        <v>12</v>
      </c>
      <c r="D117" s="246">
        <v>1325640</v>
      </c>
      <c r="E117" s="244"/>
      <c r="F117" s="242"/>
      <c r="G117" s="246"/>
      <c r="H117" s="245"/>
      <c r="I117" s="245"/>
      <c r="J117" s="246"/>
      <c r="K117" s="233"/>
      <c r="L117" s="233"/>
      <c r="M117" s="233"/>
      <c r="N117" s="233"/>
      <c r="O117" s="233"/>
      <c r="P117" s="233"/>
    </row>
    <row r="118" spans="1:16" x14ac:dyDescent="0.25">
      <c r="A118" s="241">
        <v>43509</v>
      </c>
      <c r="B118" s="242">
        <v>19000760</v>
      </c>
      <c r="C118" s="247">
        <v>1</v>
      </c>
      <c r="D118" s="246">
        <v>110163</v>
      </c>
      <c r="E118" s="244"/>
      <c r="F118" s="242"/>
      <c r="G118" s="246"/>
      <c r="H118" s="245"/>
      <c r="I118" s="245"/>
      <c r="J118" s="246"/>
      <c r="K118" s="233"/>
      <c r="L118" s="233"/>
      <c r="M118" s="233"/>
      <c r="N118" s="233"/>
      <c r="O118" s="233"/>
      <c r="P118" s="233"/>
    </row>
    <row r="119" spans="1:16" x14ac:dyDescent="0.25">
      <c r="A119" s="241">
        <v>43509</v>
      </c>
      <c r="B119" s="242">
        <v>19000766</v>
      </c>
      <c r="C119" s="247">
        <v>13</v>
      </c>
      <c r="D119" s="246">
        <v>1244034</v>
      </c>
      <c r="E119" s="244"/>
      <c r="F119" s="242"/>
      <c r="G119" s="246"/>
      <c r="H119" s="245"/>
      <c r="I119" s="245"/>
      <c r="J119" s="246"/>
      <c r="K119" s="233"/>
      <c r="L119" s="233"/>
      <c r="M119" s="238"/>
      <c r="N119" s="233"/>
      <c r="O119" s="233"/>
      <c r="P119" s="233"/>
    </row>
    <row r="120" spans="1:16" x14ac:dyDescent="0.25">
      <c r="A120" s="241">
        <v>43509</v>
      </c>
      <c r="B120" s="242">
        <v>19000794</v>
      </c>
      <c r="C120" s="247">
        <v>18</v>
      </c>
      <c r="D120" s="246">
        <v>1926461</v>
      </c>
      <c r="E120" s="244"/>
      <c r="F120" s="242"/>
      <c r="G120" s="246"/>
      <c r="H120" s="245"/>
      <c r="I120" s="245"/>
      <c r="J120" s="246"/>
      <c r="K120" s="233"/>
      <c r="L120" s="233"/>
      <c r="M120" s="238"/>
      <c r="N120" s="233"/>
      <c r="O120" s="233"/>
      <c r="P120" s="233"/>
    </row>
    <row r="121" spans="1:16" x14ac:dyDescent="0.25">
      <c r="A121" s="241">
        <v>43510</v>
      </c>
      <c r="B121" s="242">
        <v>19000804</v>
      </c>
      <c r="C121" s="247">
        <v>2</v>
      </c>
      <c r="D121" s="246">
        <v>225576</v>
      </c>
      <c r="E121" s="244"/>
      <c r="F121" s="242"/>
      <c r="G121" s="246"/>
      <c r="H121" s="245"/>
      <c r="I121" s="245"/>
      <c r="J121" s="246"/>
      <c r="K121" s="233"/>
      <c r="L121" s="233"/>
      <c r="M121" s="233"/>
      <c r="N121" s="233"/>
      <c r="O121" s="233"/>
      <c r="P121" s="233"/>
    </row>
    <row r="122" spans="1:16" x14ac:dyDescent="0.25">
      <c r="A122" s="241">
        <v>43510</v>
      </c>
      <c r="B122" s="242">
        <v>19000822</v>
      </c>
      <c r="C122" s="247">
        <v>10</v>
      </c>
      <c r="D122" s="246">
        <v>902972</v>
      </c>
      <c r="E122" s="244"/>
      <c r="F122" s="242"/>
      <c r="G122" s="246"/>
      <c r="H122" s="245"/>
      <c r="I122" s="245"/>
      <c r="J122" s="246"/>
      <c r="K122" s="233"/>
      <c r="L122" s="233"/>
      <c r="M122" s="233"/>
      <c r="N122" s="233"/>
      <c r="O122" s="233"/>
      <c r="P122" s="233"/>
    </row>
    <row r="123" spans="1:16" x14ac:dyDescent="0.25">
      <c r="A123" s="241">
        <v>43510</v>
      </c>
      <c r="B123" s="242">
        <v>19000844</v>
      </c>
      <c r="C123" s="247">
        <v>9</v>
      </c>
      <c r="D123" s="246">
        <v>794272</v>
      </c>
      <c r="E123" s="244"/>
      <c r="F123" s="242"/>
      <c r="G123" s="246"/>
      <c r="H123" s="245"/>
      <c r="I123" s="245"/>
      <c r="J123" s="246"/>
      <c r="K123" s="233"/>
      <c r="L123" s="233"/>
      <c r="M123" s="233"/>
      <c r="N123" s="233"/>
      <c r="O123" s="233"/>
      <c r="P123" s="233"/>
    </row>
    <row r="124" spans="1:16" x14ac:dyDescent="0.25">
      <c r="A124" s="241">
        <v>43511</v>
      </c>
      <c r="B124" s="242">
        <v>19000871</v>
      </c>
      <c r="C124" s="247">
        <v>9</v>
      </c>
      <c r="D124" s="246">
        <v>940262</v>
      </c>
      <c r="E124" s="244" t="s">
        <v>249</v>
      </c>
      <c r="F124" s="242">
        <v>2</v>
      </c>
      <c r="G124" s="246">
        <v>204663</v>
      </c>
      <c r="H124" s="245"/>
      <c r="I124" s="245"/>
      <c r="J124" s="246"/>
      <c r="K124" s="233"/>
      <c r="L124" s="233"/>
      <c r="M124" s="233"/>
      <c r="N124" s="233"/>
      <c r="O124" s="233"/>
      <c r="P124" s="233"/>
    </row>
    <row r="125" spans="1:16" x14ac:dyDescent="0.25">
      <c r="A125" s="241">
        <v>43511</v>
      </c>
      <c r="B125" s="242">
        <v>19000900</v>
      </c>
      <c r="C125" s="247">
        <v>16</v>
      </c>
      <c r="D125" s="246">
        <v>1160453</v>
      </c>
      <c r="E125" s="244"/>
      <c r="F125" s="242"/>
      <c r="G125" s="246"/>
      <c r="H125" s="245"/>
      <c r="I125" s="245">
        <v>14125470</v>
      </c>
      <c r="J125" s="246" t="s">
        <v>17</v>
      </c>
      <c r="K125" s="233"/>
      <c r="L125" s="233"/>
      <c r="M125" s="238"/>
      <c r="N125" s="233"/>
      <c r="O125" s="233"/>
      <c r="P125" s="233"/>
    </row>
    <row r="126" spans="1:16" x14ac:dyDescent="0.25">
      <c r="A126" s="241">
        <v>43512</v>
      </c>
      <c r="B126" s="242">
        <v>19000943</v>
      </c>
      <c r="C126" s="247">
        <v>4</v>
      </c>
      <c r="D126" s="246">
        <v>402326</v>
      </c>
      <c r="E126" s="244"/>
      <c r="F126" s="242"/>
      <c r="G126" s="246"/>
      <c r="H126" s="245"/>
      <c r="I126" s="245"/>
      <c r="J126" s="246"/>
      <c r="K126" s="233"/>
      <c r="L126" s="233"/>
      <c r="M126" s="233"/>
      <c r="N126" s="233"/>
      <c r="O126" s="233"/>
      <c r="P126" s="233"/>
    </row>
    <row r="127" spans="1:16" x14ac:dyDescent="0.25">
      <c r="A127" s="241">
        <v>43512</v>
      </c>
      <c r="B127" s="242">
        <v>19000979</v>
      </c>
      <c r="C127" s="247">
        <v>13</v>
      </c>
      <c r="D127" s="246">
        <v>1472965</v>
      </c>
      <c r="E127" s="244"/>
      <c r="F127" s="242"/>
      <c r="G127" s="246"/>
      <c r="H127" s="245"/>
      <c r="I127" s="245"/>
      <c r="J127" s="246"/>
      <c r="K127" s="233"/>
      <c r="L127" s="233"/>
      <c r="M127" s="233"/>
      <c r="N127" s="233"/>
      <c r="O127" s="233"/>
      <c r="P127" s="233"/>
    </row>
    <row r="128" spans="1:16" x14ac:dyDescent="0.25">
      <c r="A128" s="241">
        <v>43514</v>
      </c>
      <c r="B128" s="242">
        <v>19001064</v>
      </c>
      <c r="C128" s="247">
        <v>9</v>
      </c>
      <c r="D128" s="246">
        <v>945880</v>
      </c>
      <c r="E128" s="244"/>
      <c r="F128" s="242"/>
      <c r="G128" s="246"/>
      <c r="H128" s="245"/>
      <c r="I128" s="245"/>
      <c r="J128" s="246"/>
      <c r="K128" s="233"/>
      <c r="L128" s="233"/>
      <c r="M128" s="233"/>
      <c r="N128" s="233"/>
      <c r="O128" s="233"/>
      <c r="P128" s="233"/>
    </row>
    <row r="129" spans="1:16" x14ac:dyDescent="0.25">
      <c r="A129" s="241">
        <v>43514</v>
      </c>
      <c r="B129" s="242">
        <v>19001068</v>
      </c>
      <c r="C129" s="247">
        <v>1</v>
      </c>
      <c r="D129" s="246">
        <v>137190</v>
      </c>
      <c r="E129" s="244"/>
      <c r="F129" s="242"/>
      <c r="G129" s="246"/>
      <c r="H129" s="245"/>
      <c r="I129" s="245"/>
      <c r="J129" s="246"/>
      <c r="K129" s="233"/>
      <c r="L129" s="233"/>
      <c r="M129" s="233"/>
      <c r="N129" s="233"/>
      <c r="O129" s="233"/>
      <c r="P129" s="233"/>
    </row>
    <row r="130" spans="1:16" x14ac:dyDescent="0.25">
      <c r="A130" s="241">
        <v>43514</v>
      </c>
      <c r="B130" s="242">
        <v>19001090</v>
      </c>
      <c r="C130" s="247">
        <v>10</v>
      </c>
      <c r="D130" s="246">
        <v>885190</v>
      </c>
      <c r="E130" s="244"/>
      <c r="F130" s="242"/>
      <c r="G130" s="246"/>
      <c r="H130" s="245"/>
      <c r="I130" s="245"/>
      <c r="J130" s="246"/>
      <c r="K130" s="233"/>
      <c r="L130" s="233"/>
      <c r="M130" s="233"/>
      <c r="N130" s="233"/>
      <c r="O130" s="233"/>
      <c r="P130" s="233"/>
    </row>
    <row r="131" spans="1:16" x14ac:dyDescent="0.25">
      <c r="A131" s="241">
        <v>43515</v>
      </c>
      <c r="B131" s="242">
        <v>19001129</v>
      </c>
      <c r="C131" s="247">
        <v>11</v>
      </c>
      <c r="D131" s="246">
        <v>1202425</v>
      </c>
      <c r="E131" s="244"/>
      <c r="F131" s="242"/>
      <c r="G131" s="246"/>
      <c r="H131" s="245"/>
      <c r="I131" s="245"/>
      <c r="J131" s="246"/>
      <c r="K131" s="233"/>
      <c r="L131" s="233"/>
      <c r="M131" s="233"/>
      <c r="N131" s="233"/>
      <c r="O131" s="233"/>
      <c r="P131" s="233"/>
    </row>
    <row r="132" spans="1:16" x14ac:dyDescent="0.25">
      <c r="A132" s="241">
        <v>43515</v>
      </c>
      <c r="B132" s="242">
        <v>19001155</v>
      </c>
      <c r="C132" s="247">
        <v>6</v>
      </c>
      <c r="D132" s="246">
        <v>577575</v>
      </c>
      <c r="E132" s="244"/>
      <c r="F132" s="242"/>
      <c r="G132" s="246"/>
      <c r="H132" s="245"/>
      <c r="I132" s="245"/>
      <c r="J132" s="246"/>
      <c r="K132" s="233"/>
      <c r="L132" s="233"/>
      <c r="M132" s="233"/>
      <c r="N132" s="233"/>
      <c r="O132" s="233"/>
      <c r="P132" s="233"/>
    </row>
    <row r="133" spans="1:16" x14ac:dyDescent="0.25">
      <c r="A133" s="241">
        <v>43516</v>
      </c>
      <c r="B133" s="242">
        <v>19001190</v>
      </c>
      <c r="C133" s="247">
        <v>17</v>
      </c>
      <c r="D133" s="246">
        <v>1563065</v>
      </c>
      <c r="E133" s="244"/>
      <c r="F133" s="242"/>
      <c r="G133" s="246"/>
      <c r="H133" s="245"/>
      <c r="I133" s="245"/>
      <c r="J133" s="246"/>
      <c r="K133" s="233"/>
      <c r="L133" s="233"/>
      <c r="M133" s="233"/>
      <c r="N133" s="233"/>
      <c r="O133" s="233"/>
      <c r="P133" s="233"/>
    </row>
    <row r="134" spans="1:16" x14ac:dyDescent="0.25">
      <c r="A134" s="241">
        <v>43516</v>
      </c>
      <c r="B134" s="242">
        <v>19001213</v>
      </c>
      <c r="C134" s="247">
        <v>21</v>
      </c>
      <c r="D134" s="246">
        <v>2034220</v>
      </c>
      <c r="E134" s="244"/>
      <c r="F134" s="242"/>
      <c r="G134" s="246"/>
      <c r="H134" s="245"/>
      <c r="I134" s="245"/>
      <c r="J134" s="246"/>
      <c r="K134" s="233"/>
      <c r="L134" s="233"/>
      <c r="M134" s="233"/>
      <c r="N134" s="233"/>
      <c r="O134" s="233"/>
      <c r="P134" s="233"/>
    </row>
    <row r="135" spans="1:16" x14ac:dyDescent="0.25">
      <c r="A135" s="241">
        <v>43517</v>
      </c>
      <c r="B135" s="242">
        <v>19001239</v>
      </c>
      <c r="C135" s="247">
        <v>7</v>
      </c>
      <c r="D135" s="246">
        <v>769250</v>
      </c>
      <c r="E135" s="244"/>
      <c r="F135" s="242"/>
      <c r="G135" s="246"/>
      <c r="H135" s="245"/>
      <c r="I135" s="245"/>
      <c r="J135" s="246"/>
      <c r="K135" s="233"/>
      <c r="L135" s="233"/>
      <c r="M135" s="233"/>
      <c r="N135" s="233"/>
      <c r="O135" s="233"/>
      <c r="P135" s="233"/>
    </row>
    <row r="136" spans="1:16" x14ac:dyDescent="0.25">
      <c r="A136" s="241">
        <v>43517</v>
      </c>
      <c r="B136" s="242">
        <v>19001263</v>
      </c>
      <c r="C136" s="247">
        <v>15</v>
      </c>
      <c r="D136" s="246">
        <v>1520480</v>
      </c>
      <c r="E136" s="244"/>
      <c r="F136" s="242"/>
      <c r="G136" s="246"/>
      <c r="H136" s="245"/>
      <c r="I136" s="245"/>
      <c r="J136" s="246"/>
      <c r="K136" s="233"/>
      <c r="L136" s="233"/>
      <c r="M136" s="233"/>
      <c r="N136" s="233"/>
      <c r="O136" s="233"/>
      <c r="P136" s="233"/>
    </row>
    <row r="137" spans="1:16" x14ac:dyDescent="0.25">
      <c r="A137" s="241">
        <v>43518</v>
      </c>
      <c r="B137" s="242">
        <v>19001290</v>
      </c>
      <c r="C137" s="247">
        <v>7</v>
      </c>
      <c r="D137" s="246">
        <v>642430</v>
      </c>
      <c r="E137" s="244" t="s">
        <v>263</v>
      </c>
      <c r="F137" s="242">
        <v>2</v>
      </c>
      <c r="G137" s="246">
        <v>242901</v>
      </c>
      <c r="H137" s="245"/>
      <c r="I137" s="245"/>
      <c r="J137" s="246"/>
      <c r="K137" s="233"/>
      <c r="L137" s="233"/>
      <c r="M137" s="233"/>
      <c r="N137" s="233"/>
      <c r="O137" s="233"/>
      <c r="P137" s="233"/>
    </row>
    <row r="138" spans="1:16" x14ac:dyDescent="0.25">
      <c r="A138" s="241">
        <v>43518</v>
      </c>
      <c r="B138" s="242">
        <v>19001322</v>
      </c>
      <c r="C138" s="247">
        <v>16</v>
      </c>
      <c r="D138" s="246">
        <v>1557030</v>
      </c>
      <c r="E138" s="244"/>
      <c r="F138" s="242"/>
      <c r="G138" s="246"/>
      <c r="H138" s="245"/>
      <c r="I138" s="245"/>
      <c r="J138" s="246"/>
      <c r="K138" s="233"/>
      <c r="L138" s="233"/>
      <c r="M138" s="233"/>
      <c r="N138" s="233"/>
      <c r="O138" s="233"/>
      <c r="P138" s="233"/>
    </row>
    <row r="139" spans="1:16" x14ac:dyDescent="0.25">
      <c r="A139" s="241">
        <v>43519</v>
      </c>
      <c r="B139" s="242">
        <v>19001333</v>
      </c>
      <c r="C139" s="247">
        <v>1</v>
      </c>
      <c r="D139" s="246">
        <v>98940</v>
      </c>
      <c r="E139" s="244"/>
      <c r="F139" s="242"/>
      <c r="G139" s="246"/>
      <c r="H139" s="245"/>
      <c r="I139" s="245">
        <v>13676640</v>
      </c>
      <c r="J139" s="246" t="s">
        <v>265</v>
      </c>
      <c r="K139" s="233"/>
      <c r="L139" s="233"/>
      <c r="M139" s="233"/>
      <c r="N139" s="233"/>
      <c r="O139" s="233"/>
      <c r="P139" s="233"/>
    </row>
    <row r="140" spans="1:16" x14ac:dyDescent="0.25">
      <c r="A140" s="241">
        <v>43519</v>
      </c>
      <c r="B140" s="242">
        <v>19001353</v>
      </c>
      <c r="C140" s="247">
        <v>12</v>
      </c>
      <c r="D140" s="246">
        <v>1015900</v>
      </c>
      <c r="E140" s="244"/>
      <c r="F140" s="242"/>
      <c r="G140" s="246"/>
      <c r="H140" s="245"/>
      <c r="I140" s="245"/>
      <c r="J140" s="246"/>
      <c r="K140" s="233"/>
      <c r="L140" s="233"/>
      <c r="M140" s="233"/>
      <c r="N140" s="233"/>
      <c r="O140" s="233"/>
      <c r="P140" s="233"/>
    </row>
    <row r="141" spans="1:16" x14ac:dyDescent="0.25">
      <c r="A141" s="241">
        <v>43519</v>
      </c>
      <c r="B141" s="242">
        <v>19001377</v>
      </c>
      <c r="C141" s="247">
        <v>13</v>
      </c>
      <c r="D141" s="246">
        <v>1434015</v>
      </c>
      <c r="E141" s="244"/>
      <c r="F141" s="242"/>
      <c r="G141" s="246"/>
      <c r="H141" s="245"/>
      <c r="I141" s="245"/>
      <c r="J141" s="246"/>
      <c r="K141" s="233"/>
      <c r="L141" s="233"/>
      <c r="M141" s="233"/>
      <c r="N141" s="233"/>
      <c r="O141" s="233"/>
      <c r="P141" s="233"/>
    </row>
    <row r="142" spans="1:16" x14ac:dyDescent="0.25">
      <c r="A142" s="241">
        <v>43521</v>
      </c>
      <c r="B142" s="242">
        <v>19001472</v>
      </c>
      <c r="C142" s="247">
        <v>11</v>
      </c>
      <c r="D142" s="246">
        <v>1070375</v>
      </c>
      <c r="E142" s="244" t="s">
        <v>266</v>
      </c>
      <c r="F142" s="242">
        <v>1</v>
      </c>
      <c r="G142" s="246">
        <v>137190</v>
      </c>
      <c r="H142" s="245"/>
      <c r="I142" s="245"/>
      <c r="J142" s="246"/>
      <c r="K142" s="233"/>
      <c r="L142" s="233"/>
      <c r="M142" s="233"/>
      <c r="N142" s="233"/>
      <c r="O142" s="233"/>
      <c r="P142" s="233"/>
    </row>
    <row r="143" spans="1:16" x14ac:dyDescent="0.25">
      <c r="A143" s="241">
        <v>43521</v>
      </c>
      <c r="B143" s="242">
        <v>19001504</v>
      </c>
      <c r="C143" s="247">
        <v>16</v>
      </c>
      <c r="D143" s="246">
        <v>1947180</v>
      </c>
      <c r="E143" s="244"/>
      <c r="F143" s="242"/>
      <c r="G143" s="246"/>
      <c r="H143" s="245"/>
      <c r="I143" s="245"/>
      <c r="J143" s="246"/>
      <c r="K143" s="233"/>
      <c r="L143" s="233"/>
      <c r="M143" s="233"/>
      <c r="N143" s="233"/>
      <c r="O143" s="233"/>
      <c r="P143" s="233"/>
    </row>
    <row r="144" spans="1:16" x14ac:dyDescent="0.25">
      <c r="A144" s="241">
        <v>43521</v>
      </c>
      <c r="B144" s="242">
        <v>19001511</v>
      </c>
      <c r="C144" s="247">
        <v>1</v>
      </c>
      <c r="D144" s="246">
        <v>184025</v>
      </c>
      <c r="E144" s="244"/>
      <c r="F144" s="242"/>
      <c r="G144" s="246"/>
      <c r="H144" s="245"/>
      <c r="I144" s="245"/>
      <c r="J144" s="246"/>
      <c r="K144" s="233"/>
      <c r="L144" s="233"/>
      <c r="M144" s="233"/>
      <c r="N144" s="233"/>
      <c r="O144" s="233"/>
      <c r="P144" s="233"/>
    </row>
    <row r="145" spans="1:16" x14ac:dyDescent="0.25">
      <c r="A145" s="241">
        <v>43522</v>
      </c>
      <c r="B145" s="242">
        <v>19001542</v>
      </c>
      <c r="C145" s="247">
        <v>24</v>
      </c>
      <c r="D145" s="246">
        <v>2584935</v>
      </c>
      <c r="E145" s="244"/>
      <c r="F145" s="242"/>
      <c r="G145" s="246"/>
      <c r="H145" s="245"/>
      <c r="I145" s="245"/>
      <c r="J145" s="246"/>
      <c r="K145" s="233"/>
      <c r="L145" s="233"/>
      <c r="M145" s="233"/>
      <c r="N145" s="233"/>
      <c r="O145" s="233"/>
      <c r="P145" s="233"/>
    </row>
    <row r="146" spans="1:16" x14ac:dyDescent="0.25">
      <c r="A146" s="241">
        <v>43522</v>
      </c>
      <c r="B146" s="242">
        <v>19001575</v>
      </c>
      <c r="C146" s="247">
        <v>27</v>
      </c>
      <c r="D146" s="246">
        <v>3085890</v>
      </c>
      <c r="E146" s="244"/>
      <c r="F146" s="242"/>
      <c r="G146" s="246"/>
      <c r="H146" s="245"/>
      <c r="I146" s="245"/>
      <c r="J146" s="246"/>
      <c r="K146" s="233"/>
      <c r="L146" s="233"/>
      <c r="M146" s="233"/>
      <c r="N146" s="233"/>
      <c r="O146" s="233"/>
      <c r="P146" s="233"/>
    </row>
    <row r="147" spans="1:16" x14ac:dyDescent="0.25">
      <c r="A147" s="241">
        <v>43522</v>
      </c>
      <c r="B147" s="242">
        <v>19001577</v>
      </c>
      <c r="C147" s="247">
        <v>1</v>
      </c>
      <c r="D147" s="246">
        <v>104975</v>
      </c>
      <c r="E147" s="244"/>
      <c r="F147" s="242"/>
      <c r="G147" s="246"/>
      <c r="H147" s="245"/>
      <c r="I147" s="245"/>
      <c r="J147" s="246"/>
      <c r="K147" s="233"/>
      <c r="L147" s="233"/>
      <c r="M147" s="233"/>
      <c r="N147" s="233"/>
      <c r="O147" s="233"/>
      <c r="P147" s="233"/>
    </row>
    <row r="148" spans="1:16" x14ac:dyDescent="0.25">
      <c r="A148" s="241">
        <v>43522</v>
      </c>
      <c r="B148" s="242">
        <v>19001580</v>
      </c>
      <c r="C148" s="247">
        <v>1</v>
      </c>
      <c r="D148" s="246">
        <v>77180</v>
      </c>
      <c r="E148" s="244"/>
      <c r="F148" s="242"/>
      <c r="G148" s="246"/>
      <c r="H148" s="245"/>
      <c r="I148" s="245"/>
      <c r="J148" s="246"/>
      <c r="K148" s="233"/>
      <c r="L148" s="233"/>
      <c r="M148" s="233"/>
      <c r="N148" s="233"/>
      <c r="O148" s="233"/>
      <c r="P148" s="233"/>
    </row>
    <row r="149" spans="1:16" x14ac:dyDescent="0.25">
      <c r="A149" s="241">
        <v>43523</v>
      </c>
      <c r="B149" s="242">
        <v>19001587</v>
      </c>
      <c r="C149" s="247">
        <v>2</v>
      </c>
      <c r="D149" s="246">
        <v>268735</v>
      </c>
      <c r="E149" s="244" t="s">
        <v>271</v>
      </c>
      <c r="F149" s="242">
        <v>1</v>
      </c>
      <c r="G149" s="246">
        <v>147985</v>
      </c>
      <c r="H149" s="245"/>
      <c r="I149" s="245"/>
      <c r="J149" s="246"/>
      <c r="K149" s="233"/>
      <c r="L149" s="233"/>
      <c r="M149" s="233"/>
      <c r="N149" s="233"/>
      <c r="O149" s="233"/>
      <c r="P149" s="233"/>
    </row>
    <row r="150" spans="1:16" x14ac:dyDescent="0.25">
      <c r="A150" s="241">
        <v>43523</v>
      </c>
      <c r="B150" s="242">
        <v>19001603</v>
      </c>
      <c r="C150" s="247">
        <v>23</v>
      </c>
      <c r="D150" s="246">
        <v>2360960</v>
      </c>
      <c r="E150" s="244"/>
      <c r="F150" s="242"/>
      <c r="G150" s="246"/>
      <c r="H150" s="245"/>
      <c r="I150" s="245"/>
      <c r="J150" s="246"/>
      <c r="K150" s="233"/>
      <c r="L150" s="233"/>
      <c r="M150" s="233"/>
      <c r="N150" s="233"/>
      <c r="O150" s="233"/>
      <c r="P150" s="233"/>
    </row>
    <row r="151" spans="1:16" x14ac:dyDescent="0.25">
      <c r="A151" s="241">
        <v>43523</v>
      </c>
      <c r="B151" s="242">
        <v>19001631</v>
      </c>
      <c r="C151" s="247">
        <v>12</v>
      </c>
      <c r="D151" s="246">
        <v>1308660</v>
      </c>
      <c r="E151" s="244"/>
      <c r="F151" s="242"/>
      <c r="G151" s="246"/>
      <c r="H151" s="245"/>
      <c r="I151" s="245"/>
      <c r="J151" s="246"/>
      <c r="K151" s="233"/>
      <c r="L151" s="233"/>
      <c r="M151" s="233"/>
      <c r="N151" s="233"/>
      <c r="O151" s="233"/>
      <c r="P151" s="233"/>
    </row>
    <row r="152" spans="1:16" x14ac:dyDescent="0.25">
      <c r="A152" s="241">
        <v>43524</v>
      </c>
      <c r="B152" s="242">
        <v>19001672</v>
      </c>
      <c r="C152" s="247">
        <v>19</v>
      </c>
      <c r="D152" s="246">
        <v>2099245</v>
      </c>
      <c r="E152" s="244"/>
      <c r="F152" s="242"/>
      <c r="G152" s="246"/>
      <c r="H152" s="245"/>
      <c r="I152" s="245"/>
      <c r="J152" s="246"/>
      <c r="K152" s="233"/>
      <c r="L152" s="233"/>
      <c r="M152" s="233"/>
      <c r="N152" s="233"/>
      <c r="O152" s="233"/>
      <c r="P152" s="233"/>
    </row>
    <row r="153" spans="1:16" x14ac:dyDescent="0.25">
      <c r="A153" s="241">
        <v>43524</v>
      </c>
      <c r="B153" s="242">
        <v>19001708</v>
      </c>
      <c r="C153" s="247">
        <v>21</v>
      </c>
      <c r="D153" s="246">
        <v>2202990</v>
      </c>
      <c r="E153" s="244"/>
      <c r="F153" s="242"/>
      <c r="G153" s="246"/>
      <c r="H153" s="245"/>
      <c r="I153" s="245"/>
      <c r="J153" s="246"/>
      <c r="K153" s="233"/>
      <c r="L153" s="233"/>
      <c r="M153" s="233"/>
      <c r="N153" s="233"/>
      <c r="O153" s="233"/>
      <c r="P153" s="233"/>
    </row>
    <row r="154" spans="1:16" x14ac:dyDescent="0.25">
      <c r="A154" s="241">
        <v>43525</v>
      </c>
      <c r="B154" s="242">
        <v>19001750</v>
      </c>
      <c r="C154" s="247">
        <v>31</v>
      </c>
      <c r="D154" s="246">
        <v>3272505</v>
      </c>
      <c r="E154" s="244"/>
      <c r="F154" s="242"/>
      <c r="G154" s="246"/>
      <c r="H154" s="245"/>
      <c r="I154" s="245">
        <v>22732395</v>
      </c>
      <c r="J154" s="246" t="s">
        <v>17</v>
      </c>
      <c r="K154" s="233"/>
      <c r="L154" s="233"/>
      <c r="M154" s="233"/>
      <c r="N154" s="233"/>
      <c r="O154" s="233"/>
      <c r="P154" s="233"/>
    </row>
    <row r="155" spans="1:16" x14ac:dyDescent="0.25">
      <c r="A155" s="241">
        <v>43526</v>
      </c>
      <c r="B155" s="242">
        <v>19001795</v>
      </c>
      <c r="C155" s="247">
        <v>12</v>
      </c>
      <c r="D155" s="246">
        <v>1182748</v>
      </c>
      <c r="E155" s="244"/>
      <c r="F155" s="242"/>
      <c r="G155" s="246"/>
      <c r="H155" s="245"/>
      <c r="I155" s="245"/>
      <c r="J155" s="246"/>
      <c r="K155" s="233"/>
      <c r="L155" s="233"/>
      <c r="M155" s="233"/>
      <c r="N155" s="233"/>
      <c r="O155" s="233"/>
      <c r="P155" s="233"/>
    </row>
    <row r="156" spans="1:16" x14ac:dyDescent="0.25">
      <c r="A156" s="241">
        <v>43526</v>
      </c>
      <c r="B156" s="242">
        <v>19001809</v>
      </c>
      <c r="C156" s="247">
        <v>84</v>
      </c>
      <c r="D156" s="246">
        <v>4194325</v>
      </c>
      <c r="E156" s="244"/>
      <c r="F156" s="242"/>
      <c r="G156" s="246"/>
      <c r="H156" s="245"/>
      <c r="I156" s="245"/>
      <c r="J156" s="246"/>
      <c r="K156" s="233"/>
      <c r="L156" s="233"/>
      <c r="M156" s="233"/>
      <c r="N156" s="233"/>
      <c r="O156" s="233"/>
      <c r="P156" s="233"/>
    </row>
    <row r="157" spans="1:16" x14ac:dyDescent="0.25">
      <c r="A157" s="241">
        <v>43526</v>
      </c>
      <c r="B157" s="242">
        <v>19001822</v>
      </c>
      <c r="C157" s="247">
        <v>8</v>
      </c>
      <c r="D157" s="246">
        <v>933385</v>
      </c>
      <c r="E157" s="244"/>
      <c r="F157" s="242"/>
      <c r="G157" s="246"/>
      <c r="H157" s="245"/>
      <c r="I157" s="245"/>
      <c r="J157" s="246"/>
      <c r="K157" s="233"/>
      <c r="L157" s="233"/>
      <c r="M157" s="233"/>
      <c r="N157" s="233"/>
      <c r="O157" s="233"/>
      <c r="P157" s="233"/>
    </row>
    <row r="158" spans="1:16" x14ac:dyDescent="0.25">
      <c r="A158" s="241">
        <v>43526</v>
      </c>
      <c r="B158" s="242">
        <v>19001825</v>
      </c>
      <c r="C158" s="247">
        <v>5</v>
      </c>
      <c r="D158" s="246">
        <v>604605</v>
      </c>
      <c r="E158" s="244"/>
      <c r="F158" s="242"/>
      <c r="G158" s="246"/>
      <c r="H158" s="245"/>
      <c r="I158" s="245"/>
      <c r="J158" s="246"/>
      <c r="K158" s="233"/>
      <c r="L158" s="233"/>
      <c r="M158" s="233"/>
      <c r="N158" s="233"/>
      <c r="O158" s="233"/>
      <c r="P158" s="233"/>
    </row>
    <row r="159" spans="1:16" x14ac:dyDescent="0.25">
      <c r="A159" s="241">
        <v>43528</v>
      </c>
      <c r="B159" s="242">
        <v>19001951</v>
      </c>
      <c r="C159" s="247">
        <v>27</v>
      </c>
      <c r="D159" s="246">
        <v>2762663</v>
      </c>
      <c r="E159" s="244"/>
      <c r="F159" s="242"/>
      <c r="G159" s="246"/>
      <c r="H159" s="245"/>
      <c r="I159" s="245"/>
      <c r="J159" s="246"/>
      <c r="K159" s="233"/>
      <c r="L159" s="233"/>
      <c r="M159" s="233"/>
      <c r="N159" s="233"/>
      <c r="O159" s="233"/>
      <c r="P159" s="233"/>
    </row>
    <row r="160" spans="1:16" x14ac:dyDescent="0.25">
      <c r="A160" s="241">
        <v>43528</v>
      </c>
      <c r="B160" s="242">
        <v>19001953</v>
      </c>
      <c r="C160" s="247">
        <v>3</v>
      </c>
      <c r="D160" s="246">
        <v>338980</v>
      </c>
      <c r="E160" s="244"/>
      <c r="F160" s="242"/>
      <c r="G160" s="246"/>
      <c r="H160" s="245"/>
      <c r="I160" s="245"/>
      <c r="J160" s="246"/>
      <c r="K160" s="233"/>
      <c r="L160" s="233"/>
      <c r="M160" s="233"/>
      <c r="N160" s="233"/>
      <c r="O160" s="233"/>
      <c r="P160" s="233"/>
    </row>
    <row r="161" spans="1:16" x14ac:dyDescent="0.25">
      <c r="A161" s="241">
        <v>43528</v>
      </c>
      <c r="B161" s="242">
        <v>19002007</v>
      </c>
      <c r="C161" s="247">
        <v>31</v>
      </c>
      <c r="D161" s="246">
        <v>3257035</v>
      </c>
      <c r="E161" s="244"/>
      <c r="F161" s="242"/>
      <c r="G161" s="246"/>
      <c r="H161" s="245"/>
      <c r="I161" s="245"/>
      <c r="J161" s="246"/>
      <c r="K161" s="233"/>
      <c r="L161" s="233"/>
      <c r="M161" s="233"/>
      <c r="N161" s="233"/>
      <c r="O161" s="233"/>
      <c r="P161" s="233"/>
    </row>
    <row r="162" spans="1:16" x14ac:dyDescent="0.25">
      <c r="A162" s="241">
        <v>43529</v>
      </c>
      <c r="B162" s="242">
        <v>19002016</v>
      </c>
      <c r="C162" s="247">
        <v>3</v>
      </c>
      <c r="D162" s="246">
        <v>345270</v>
      </c>
      <c r="E162" s="244" t="s">
        <v>287</v>
      </c>
      <c r="F162" s="242">
        <v>3</v>
      </c>
      <c r="G162" s="246">
        <v>430518</v>
      </c>
      <c r="H162" s="245"/>
      <c r="I162" s="245"/>
      <c r="J162" s="246"/>
      <c r="K162" s="233"/>
      <c r="L162" s="233"/>
      <c r="M162" s="233"/>
      <c r="N162" s="233"/>
      <c r="O162" s="233"/>
      <c r="P162" s="233"/>
    </row>
    <row r="163" spans="1:16" x14ac:dyDescent="0.25">
      <c r="A163" s="241">
        <v>43529</v>
      </c>
      <c r="B163" s="242">
        <v>19002044</v>
      </c>
      <c r="C163" s="247">
        <v>32</v>
      </c>
      <c r="D163" s="246">
        <v>3174205</v>
      </c>
      <c r="E163" s="244"/>
      <c r="F163" s="242"/>
      <c r="G163" s="246"/>
      <c r="H163" s="245"/>
      <c r="I163" s="245"/>
      <c r="J163" s="246"/>
      <c r="K163" s="233"/>
      <c r="L163" s="233"/>
      <c r="M163" s="233"/>
      <c r="N163" s="233"/>
      <c r="O163" s="233"/>
      <c r="P163" s="233"/>
    </row>
    <row r="164" spans="1:16" x14ac:dyDescent="0.25">
      <c r="A164" s="241">
        <v>43529</v>
      </c>
      <c r="B164" s="242">
        <v>19002064</v>
      </c>
      <c r="C164" s="247">
        <v>16</v>
      </c>
      <c r="D164" s="246">
        <v>1643220</v>
      </c>
      <c r="E164" s="244"/>
      <c r="F164" s="242"/>
      <c r="G164" s="246"/>
      <c r="H164" s="245"/>
      <c r="I164" s="245"/>
      <c r="J164" s="246"/>
      <c r="K164" s="233"/>
      <c r="L164" s="233"/>
      <c r="M164" s="233"/>
      <c r="N164" s="233"/>
      <c r="O164" s="233"/>
      <c r="P164" s="233"/>
    </row>
    <row r="165" spans="1:16" x14ac:dyDescent="0.25">
      <c r="A165" s="241">
        <v>43529</v>
      </c>
      <c r="B165" s="242">
        <v>19002071</v>
      </c>
      <c r="C165" s="247">
        <v>1</v>
      </c>
      <c r="D165" s="246">
        <v>209610</v>
      </c>
      <c r="E165" s="244"/>
      <c r="F165" s="242"/>
      <c r="G165" s="246"/>
      <c r="H165" s="245"/>
      <c r="I165" s="245"/>
      <c r="J165" s="246"/>
      <c r="K165" s="233"/>
      <c r="L165" s="233"/>
      <c r="M165" s="233"/>
      <c r="N165" s="233"/>
      <c r="O165" s="233"/>
      <c r="P165" s="233"/>
    </row>
    <row r="166" spans="1:16" x14ac:dyDescent="0.25">
      <c r="A166" s="241">
        <v>43529</v>
      </c>
      <c r="B166" s="242">
        <v>19002072</v>
      </c>
      <c r="C166" s="247">
        <v>2</v>
      </c>
      <c r="D166" s="246">
        <v>256105</v>
      </c>
      <c r="E166" s="244"/>
      <c r="F166" s="242"/>
      <c r="G166" s="246"/>
      <c r="H166" s="245"/>
      <c r="I166" s="245"/>
      <c r="J166" s="246"/>
      <c r="K166" s="233"/>
      <c r="L166" s="233"/>
      <c r="M166" s="233"/>
      <c r="N166" s="233"/>
      <c r="O166" s="233"/>
      <c r="P166" s="233"/>
    </row>
    <row r="167" spans="1:16" x14ac:dyDescent="0.25">
      <c r="A167" s="241">
        <v>43530</v>
      </c>
      <c r="B167" s="242">
        <v>19002083</v>
      </c>
      <c r="C167" s="247">
        <v>4</v>
      </c>
      <c r="D167" s="246">
        <v>330268</v>
      </c>
      <c r="E167" s="244" t="s">
        <v>289</v>
      </c>
      <c r="F167" s="242">
        <v>3</v>
      </c>
      <c r="G167" s="246">
        <v>348755</v>
      </c>
      <c r="H167" s="245"/>
      <c r="I167" s="245"/>
      <c r="J167" s="246"/>
      <c r="K167" s="233"/>
      <c r="L167" s="233"/>
      <c r="M167" s="233"/>
      <c r="N167" s="233"/>
      <c r="O167" s="233"/>
      <c r="P167" s="233"/>
    </row>
    <row r="168" spans="1:16" x14ac:dyDescent="0.25">
      <c r="A168" s="241">
        <v>43530</v>
      </c>
      <c r="B168" s="242">
        <v>19002095</v>
      </c>
      <c r="C168" s="247">
        <v>22</v>
      </c>
      <c r="D168" s="246">
        <v>2282420</v>
      </c>
      <c r="E168" s="244"/>
      <c r="F168" s="242"/>
      <c r="G168" s="246"/>
      <c r="H168" s="245"/>
      <c r="I168" s="245"/>
      <c r="J168" s="246"/>
      <c r="K168" s="233"/>
      <c r="L168" s="233"/>
      <c r="M168" s="233"/>
      <c r="N168" s="233"/>
      <c r="O168" s="233"/>
      <c r="P168" s="233"/>
    </row>
    <row r="169" spans="1:16" x14ac:dyDescent="0.25">
      <c r="A169" s="241">
        <v>43530</v>
      </c>
      <c r="B169" s="242">
        <v>19002118</v>
      </c>
      <c r="C169" s="247">
        <v>26</v>
      </c>
      <c r="D169" s="246">
        <v>2707493</v>
      </c>
      <c r="E169" s="244"/>
      <c r="F169" s="242"/>
      <c r="G169" s="246"/>
      <c r="H169" s="245"/>
      <c r="I169" s="245"/>
      <c r="J169" s="246"/>
      <c r="K169" s="233"/>
      <c r="L169" s="233"/>
      <c r="M169" s="233"/>
      <c r="N169" s="233"/>
      <c r="O169" s="233"/>
      <c r="P169" s="233"/>
    </row>
    <row r="170" spans="1:16" x14ac:dyDescent="0.25">
      <c r="A170" s="241">
        <v>43531</v>
      </c>
      <c r="B170" s="242">
        <v>19002157</v>
      </c>
      <c r="C170" s="247">
        <v>21</v>
      </c>
      <c r="D170" s="246">
        <v>1498210</v>
      </c>
      <c r="E170" s="244"/>
      <c r="F170" s="242"/>
      <c r="G170" s="246"/>
      <c r="H170" s="245"/>
      <c r="I170" s="245"/>
      <c r="J170" s="246"/>
      <c r="K170" s="233"/>
      <c r="L170" s="233"/>
      <c r="M170" s="233"/>
      <c r="N170" s="233"/>
      <c r="O170" s="233"/>
      <c r="P170" s="233"/>
    </row>
    <row r="171" spans="1:16" x14ac:dyDescent="0.25">
      <c r="A171" s="241">
        <v>43531</v>
      </c>
      <c r="B171" s="242">
        <v>19002188</v>
      </c>
      <c r="C171" s="247">
        <v>16</v>
      </c>
      <c r="D171" s="246">
        <v>2051475</v>
      </c>
      <c r="E171" s="244"/>
      <c r="F171" s="242"/>
      <c r="G171" s="246"/>
      <c r="H171" s="245"/>
      <c r="I171" s="245"/>
      <c r="J171" s="246"/>
      <c r="K171" s="233"/>
      <c r="L171" s="233"/>
      <c r="M171" s="233"/>
      <c r="N171" s="233"/>
      <c r="O171" s="233"/>
      <c r="P171" s="233"/>
    </row>
    <row r="172" spans="1:16" x14ac:dyDescent="0.25">
      <c r="A172" s="241">
        <v>43532</v>
      </c>
      <c r="B172" s="242">
        <v>19002213</v>
      </c>
      <c r="C172" s="247">
        <v>17</v>
      </c>
      <c r="D172" s="246">
        <v>1648065</v>
      </c>
      <c r="E172" s="244" t="s">
        <v>296</v>
      </c>
      <c r="F172" s="242">
        <v>1</v>
      </c>
      <c r="G172" s="246">
        <v>130730</v>
      </c>
      <c r="H172" s="245"/>
      <c r="I172" s="245"/>
      <c r="J172" s="246"/>
      <c r="K172" s="233"/>
      <c r="L172" s="233"/>
      <c r="M172" s="233"/>
      <c r="N172" s="233"/>
      <c r="O172" s="233"/>
      <c r="P172" s="233"/>
    </row>
    <row r="173" spans="1:16" x14ac:dyDescent="0.25">
      <c r="A173" s="241">
        <v>43532</v>
      </c>
      <c r="B173" s="242">
        <v>19002243</v>
      </c>
      <c r="C173" s="247">
        <v>34</v>
      </c>
      <c r="D173" s="246">
        <v>3522880</v>
      </c>
      <c r="E173" s="244"/>
      <c r="F173" s="242"/>
      <c r="G173" s="246"/>
      <c r="H173" s="245"/>
      <c r="I173" s="245">
        <v>32032959</v>
      </c>
      <c r="J173" s="246" t="s">
        <v>17</v>
      </c>
      <c r="K173" s="233"/>
      <c r="L173" s="233"/>
      <c r="M173" s="233"/>
      <c r="N173" s="233"/>
      <c r="O173" s="233"/>
      <c r="P173" s="233"/>
    </row>
    <row r="174" spans="1:16" x14ac:dyDescent="0.25">
      <c r="A174" s="241">
        <v>43533</v>
      </c>
      <c r="B174" s="242">
        <v>19002274</v>
      </c>
      <c r="C174" s="247">
        <v>1</v>
      </c>
      <c r="D174" s="246">
        <v>116450</v>
      </c>
      <c r="E174" s="244"/>
      <c r="F174" s="242"/>
      <c r="G174" s="246"/>
      <c r="H174" s="245"/>
      <c r="I174" s="245"/>
      <c r="J174" s="246"/>
      <c r="K174" s="233"/>
      <c r="L174" s="233"/>
      <c r="M174" s="233"/>
      <c r="N174" s="233"/>
      <c r="O174" s="233"/>
      <c r="P174" s="233"/>
    </row>
    <row r="175" spans="1:16" x14ac:dyDescent="0.25">
      <c r="A175" s="241">
        <v>43533</v>
      </c>
      <c r="B175" s="242">
        <v>19002293</v>
      </c>
      <c r="C175" s="247">
        <v>19</v>
      </c>
      <c r="D175" s="246">
        <v>2089100</v>
      </c>
      <c r="E175" s="244"/>
      <c r="F175" s="242"/>
      <c r="G175" s="246"/>
      <c r="H175" s="245"/>
      <c r="I175" s="245"/>
      <c r="J175" s="246"/>
      <c r="K175" s="233"/>
      <c r="L175" s="233"/>
      <c r="M175" s="233"/>
      <c r="N175" s="233"/>
      <c r="O175" s="233"/>
      <c r="P175" s="233"/>
    </row>
    <row r="176" spans="1:16" x14ac:dyDescent="0.25">
      <c r="A176" s="241">
        <v>43533</v>
      </c>
      <c r="B176" s="242">
        <v>19002318</v>
      </c>
      <c r="C176" s="247">
        <v>19</v>
      </c>
      <c r="D176" s="246">
        <v>1905615</v>
      </c>
      <c r="E176" s="244"/>
      <c r="F176" s="242"/>
      <c r="G176" s="246"/>
      <c r="H176" s="245"/>
      <c r="I176" s="245"/>
      <c r="J176" s="246"/>
      <c r="K176" s="233"/>
      <c r="L176" s="233"/>
      <c r="M176" s="233"/>
      <c r="N176" s="233"/>
      <c r="O176" s="233"/>
      <c r="P176" s="233"/>
    </row>
    <row r="177" spans="1:16" x14ac:dyDescent="0.25">
      <c r="A177" s="241">
        <v>43535</v>
      </c>
      <c r="B177" s="242">
        <v>19002393</v>
      </c>
      <c r="C177" s="247">
        <v>1</v>
      </c>
      <c r="D177" s="246">
        <v>98940</v>
      </c>
      <c r="E177" s="244"/>
      <c r="F177" s="242"/>
      <c r="G177" s="246"/>
      <c r="H177" s="245"/>
      <c r="I177" s="245"/>
      <c r="J177" s="246"/>
      <c r="K177" s="233"/>
      <c r="L177" s="233"/>
      <c r="M177" s="233"/>
      <c r="N177" s="233"/>
      <c r="O177" s="233"/>
      <c r="P177" s="233"/>
    </row>
    <row r="178" spans="1:16" x14ac:dyDescent="0.25">
      <c r="A178" s="241">
        <v>43535</v>
      </c>
      <c r="B178" s="242">
        <v>19002409</v>
      </c>
      <c r="C178" s="247">
        <v>29</v>
      </c>
      <c r="D178" s="246">
        <v>2951894</v>
      </c>
      <c r="E178" s="244"/>
      <c r="F178" s="242"/>
      <c r="G178" s="246"/>
      <c r="H178" s="245"/>
      <c r="I178" s="245"/>
      <c r="J178" s="246"/>
      <c r="K178" s="233"/>
      <c r="L178" s="233"/>
      <c r="M178" s="233"/>
      <c r="N178" s="233"/>
      <c r="O178" s="233"/>
      <c r="P178" s="233"/>
    </row>
    <row r="179" spans="1:16" x14ac:dyDescent="0.25">
      <c r="A179" s="241">
        <v>43535</v>
      </c>
      <c r="B179" s="242">
        <v>19002434</v>
      </c>
      <c r="C179" s="247">
        <v>36</v>
      </c>
      <c r="D179" s="246">
        <v>3937085</v>
      </c>
      <c r="E179" s="244"/>
      <c r="F179" s="242"/>
      <c r="G179" s="246"/>
      <c r="H179" s="245"/>
      <c r="I179" s="245"/>
      <c r="J179" s="246"/>
      <c r="K179" s="233"/>
      <c r="L179" s="233"/>
      <c r="M179" s="233"/>
      <c r="N179" s="233"/>
      <c r="O179" s="233"/>
      <c r="P179" s="233"/>
    </row>
    <row r="180" spans="1:16" x14ac:dyDescent="0.25">
      <c r="A180" s="241">
        <v>43536</v>
      </c>
      <c r="B180" s="242">
        <v>19002468</v>
      </c>
      <c r="C180" s="247">
        <v>14</v>
      </c>
      <c r="D180" s="246">
        <v>1262930</v>
      </c>
      <c r="E180" s="244" t="s">
        <v>303</v>
      </c>
      <c r="F180" s="242">
        <v>6</v>
      </c>
      <c r="G180" s="246">
        <v>725645</v>
      </c>
      <c r="H180" s="245"/>
      <c r="I180" s="245"/>
      <c r="J180" s="246"/>
      <c r="K180" s="233"/>
      <c r="L180" s="233"/>
      <c r="M180" s="233"/>
      <c r="N180" s="233"/>
      <c r="O180" s="233"/>
      <c r="P180" s="233"/>
    </row>
    <row r="181" spans="1:16" x14ac:dyDescent="0.25">
      <c r="A181" s="241">
        <v>43536</v>
      </c>
      <c r="B181" s="242">
        <v>19002503</v>
      </c>
      <c r="C181" s="247">
        <v>48</v>
      </c>
      <c r="D181" s="246">
        <v>5092026</v>
      </c>
      <c r="E181" s="244"/>
      <c r="F181" s="242"/>
      <c r="G181" s="246"/>
      <c r="H181" s="245"/>
      <c r="I181" s="245"/>
      <c r="J181" s="246"/>
      <c r="K181" s="233"/>
      <c r="L181" s="233"/>
      <c r="M181" s="233"/>
      <c r="N181" s="233"/>
      <c r="O181" s="233"/>
      <c r="P181" s="233"/>
    </row>
    <row r="182" spans="1:16" x14ac:dyDescent="0.25">
      <c r="A182" s="241">
        <v>43537</v>
      </c>
      <c r="B182" s="242">
        <v>19002539</v>
      </c>
      <c r="C182" s="247">
        <v>23</v>
      </c>
      <c r="D182" s="246">
        <v>1954745</v>
      </c>
      <c r="E182" s="244"/>
      <c r="F182" s="242"/>
      <c r="G182" s="246"/>
      <c r="H182" s="245"/>
      <c r="I182" s="245"/>
      <c r="J182" s="246"/>
      <c r="K182" s="233"/>
      <c r="L182" s="233"/>
      <c r="M182" s="233"/>
      <c r="N182" s="233"/>
      <c r="O182" s="233"/>
      <c r="P182" s="233"/>
    </row>
    <row r="183" spans="1:16" x14ac:dyDescent="0.25">
      <c r="A183" s="241">
        <v>43537</v>
      </c>
      <c r="B183" s="242">
        <v>19002570</v>
      </c>
      <c r="C183" s="247">
        <v>30</v>
      </c>
      <c r="D183" s="246">
        <v>2926125</v>
      </c>
      <c r="E183" s="244"/>
      <c r="F183" s="242"/>
      <c r="G183" s="246"/>
      <c r="H183" s="245"/>
      <c r="I183" s="245"/>
      <c r="J183" s="246"/>
      <c r="K183" s="233"/>
      <c r="L183" s="233"/>
      <c r="M183" s="233"/>
      <c r="N183" s="233"/>
      <c r="O183" s="233"/>
      <c r="P183" s="233"/>
    </row>
    <row r="184" spans="1:16" x14ac:dyDescent="0.25">
      <c r="A184" s="241">
        <v>43538</v>
      </c>
      <c r="B184" s="242">
        <v>19002617</v>
      </c>
      <c r="C184" s="247">
        <v>11</v>
      </c>
      <c r="D184" s="246">
        <v>1208105</v>
      </c>
      <c r="E184" s="244"/>
      <c r="F184" s="242"/>
      <c r="G184" s="246"/>
      <c r="H184" s="245"/>
      <c r="I184" s="245"/>
      <c r="J184" s="246"/>
      <c r="K184" s="233"/>
      <c r="L184" s="233"/>
      <c r="M184" s="233"/>
      <c r="N184" s="233"/>
      <c r="O184" s="233"/>
      <c r="P184" s="233"/>
    </row>
    <row r="185" spans="1:16" x14ac:dyDescent="0.25">
      <c r="A185" s="241">
        <v>43538</v>
      </c>
      <c r="B185" s="242">
        <v>19002639</v>
      </c>
      <c r="C185" s="247">
        <v>26</v>
      </c>
      <c r="D185" s="246">
        <v>2730625</v>
      </c>
      <c r="E185" s="244"/>
      <c r="F185" s="242"/>
      <c r="G185" s="246"/>
      <c r="H185" s="245"/>
      <c r="I185" s="245"/>
      <c r="J185" s="246"/>
      <c r="K185" s="233"/>
      <c r="L185" s="233"/>
      <c r="M185" s="233"/>
      <c r="N185" s="233"/>
      <c r="O185" s="233"/>
      <c r="P185" s="233"/>
    </row>
    <row r="186" spans="1:16" x14ac:dyDescent="0.25">
      <c r="A186" s="241">
        <v>43539</v>
      </c>
      <c r="B186" s="242">
        <v>19002671</v>
      </c>
      <c r="C186" s="247">
        <v>9</v>
      </c>
      <c r="D186" s="246">
        <v>1021190</v>
      </c>
      <c r="E186" s="244" t="s">
        <v>312</v>
      </c>
      <c r="F186" s="242">
        <v>4</v>
      </c>
      <c r="G186" s="246">
        <v>282795</v>
      </c>
      <c r="H186" s="245"/>
      <c r="I186" s="245"/>
      <c r="J186" s="246"/>
      <c r="K186" s="233"/>
      <c r="L186" s="233"/>
      <c r="M186" s="233"/>
      <c r="N186" s="233"/>
      <c r="O186" s="233"/>
      <c r="P186" s="233"/>
    </row>
    <row r="187" spans="1:16" x14ac:dyDescent="0.25">
      <c r="A187" s="241">
        <v>43539</v>
      </c>
      <c r="B187" s="242">
        <v>19002684</v>
      </c>
      <c r="C187" s="247">
        <v>24</v>
      </c>
      <c r="D187" s="246">
        <v>2264995</v>
      </c>
      <c r="E187" s="244"/>
      <c r="F187" s="242"/>
      <c r="G187" s="246"/>
      <c r="H187" s="245"/>
      <c r="I187" s="245">
        <v>28551385</v>
      </c>
      <c r="J187" s="246" t="s">
        <v>17</v>
      </c>
      <c r="K187" s="233"/>
      <c r="L187" s="233"/>
      <c r="M187" s="233"/>
      <c r="N187" s="233"/>
      <c r="O187" s="233"/>
      <c r="P187" s="233"/>
    </row>
    <row r="188" spans="1:16" x14ac:dyDescent="0.25">
      <c r="A188" s="98">
        <v>43540</v>
      </c>
      <c r="B188" s="99">
        <v>19002778</v>
      </c>
      <c r="C188" s="100">
        <v>23</v>
      </c>
      <c r="D188" s="34">
        <v>2471205</v>
      </c>
      <c r="E188" s="101"/>
      <c r="F188" s="99"/>
      <c r="G188" s="34"/>
      <c r="H188" s="102"/>
      <c r="I188" s="102"/>
      <c r="J188" s="34"/>
      <c r="K188" s="233"/>
      <c r="L188" s="233"/>
      <c r="M188" s="233"/>
      <c r="N188" s="233"/>
      <c r="O188" s="233"/>
      <c r="P188" s="233"/>
    </row>
    <row r="189" spans="1:16" x14ac:dyDescent="0.25">
      <c r="A189" s="98">
        <v>43542</v>
      </c>
      <c r="B189" s="99">
        <v>19002892</v>
      </c>
      <c r="C189" s="100">
        <v>32</v>
      </c>
      <c r="D189" s="34">
        <v>3111170</v>
      </c>
      <c r="E189" s="101" t="s">
        <v>322</v>
      </c>
      <c r="F189" s="99">
        <v>6</v>
      </c>
      <c r="G189" s="34">
        <v>740775</v>
      </c>
      <c r="H189" s="102"/>
      <c r="I189" s="102"/>
      <c r="J189" s="34"/>
      <c r="K189" s="233"/>
      <c r="L189" s="233"/>
      <c r="M189" s="233"/>
      <c r="N189" s="233"/>
      <c r="O189" s="233"/>
      <c r="P189" s="233"/>
    </row>
    <row r="190" spans="1:16" x14ac:dyDescent="0.25">
      <c r="A190" s="98">
        <v>43542</v>
      </c>
      <c r="B190" s="99">
        <v>19002917</v>
      </c>
      <c r="C190" s="100">
        <v>14</v>
      </c>
      <c r="D190" s="34">
        <v>1349885</v>
      </c>
      <c r="E190" s="101"/>
      <c r="F190" s="99"/>
      <c r="G190" s="34"/>
      <c r="H190" s="102"/>
      <c r="I190" s="102"/>
      <c r="J190" s="34"/>
      <c r="K190" s="233"/>
      <c r="L190" s="233"/>
      <c r="M190" s="233"/>
      <c r="N190" s="233"/>
      <c r="O190" s="233"/>
      <c r="P190" s="233"/>
    </row>
    <row r="191" spans="1:16" x14ac:dyDescent="0.25">
      <c r="A191" s="98"/>
      <c r="B191" s="99"/>
      <c r="C191" s="100"/>
      <c r="D191" s="34"/>
      <c r="E191" s="101"/>
      <c r="F191" s="99"/>
      <c r="G191" s="34"/>
      <c r="H191" s="102"/>
      <c r="I191" s="102"/>
      <c r="J191" s="34"/>
      <c r="K191" s="233"/>
      <c r="L191" s="233"/>
      <c r="M191" s="233"/>
      <c r="N191" s="233"/>
      <c r="O191" s="233"/>
      <c r="P191" s="233"/>
    </row>
    <row r="192" spans="1:16" x14ac:dyDescent="0.25">
      <c r="A192" s="98"/>
      <c r="B192" s="99"/>
      <c r="C192" s="100"/>
      <c r="D192" s="34"/>
      <c r="E192" s="101"/>
      <c r="F192" s="99"/>
      <c r="G192" s="34"/>
      <c r="H192" s="102"/>
      <c r="I192" s="102"/>
      <c r="J192" s="34"/>
      <c r="K192" s="233"/>
      <c r="L192" s="233"/>
      <c r="M192" s="233"/>
      <c r="N192" s="233"/>
      <c r="O192" s="233"/>
      <c r="P192" s="233"/>
    </row>
    <row r="193" spans="1:16" x14ac:dyDescent="0.25">
      <c r="A193" s="98"/>
      <c r="B193" s="99"/>
      <c r="C193" s="100"/>
      <c r="D193" s="34"/>
      <c r="E193" s="101"/>
      <c r="F193" s="99"/>
      <c r="G193" s="34"/>
      <c r="H193" s="102"/>
      <c r="I193" s="102"/>
      <c r="J193" s="34"/>
      <c r="K193" s="233"/>
      <c r="L193" s="233"/>
      <c r="M193" s="233"/>
      <c r="N193" s="233"/>
      <c r="O193" s="233"/>
      <c r="P193" s="233"/>
    </row>
    <row r="194" spans="1:16" x14ac:dyDescent="0.25">
      <c r="A194" s="98"/>
      <c r="B194" s="99"/>
      <c r="C194" s="100"/>
      <c r="D194" s="34"/>
      <c r="E194" s="101"/>
      <c r="F194" s="99"/>
      <c r="G194" s="34"/>
      <c r="H194" s="102"/>
      <c r="I194" s="102"/>
      <c r="J194" s="34"/>
      <c r="K194" s="233"/>
      <c r="L194" s="233"/>
      <c r="M194" s="233"/>
      <c r="N194" s="233"/>
      <c r="O194" s="233"/>
      <c r="P194" s="233"/>
    </row>
    <row r="195" spans="1:16" x14ac:dyDescent="0.25">
      <c r="A195" s="98"/>
      <c r="B195" s="99"/>
      <c r="C195" s="100"/>
      <c r="D195" s="34"/>
      <c r="E195" s="101"/>
      <c r="F195" s="99"/>
      <c r="G195" s="34"/>
      <c r="H195" s="102"/>
      <c r="I195" s="102"/>
      <c r="J195" s="34"/>
      <c r="K195" s="233"/>
      <c r="L195" s="233"/>
      <c r="M195" s="233"/>
      <c r="N195" s="233"/>
      <c r="O195" s="233"/>
      <c r="P195" s="233"/>
    </row>
    <row r="196" spans="1:16" x14ac:dyDescent="0.25">
      <c r="A196" s="235"/>
      <c r="B196" s="234"/>
      <c r="C196" s="240"/>
      <c r="D196" s="236"/>
      <c r="E196" s="237"/>
      <c r="F196" s="234"/>
      <c r="G196" s="236"/>
      <c r="H196" s="239"/>
      <c r="I196" s="239"/>
      <c r="J196" s="236"/>
      <c r="K196" s="233"/>
      <c r="L196" s="233"/>
      <c r="M196" s="233"/>
      <c r="N196" s="233"/>
      <c r="O196" s="233"/>
      <c r="P196" s="233"/>
    </row>
    <row r="197" spans="1:16" x14ac:dyDescent="0.25">
      <c r="A197" s="235"/>
      <c r="B197" s="223" t="s">
        <v>11</v>
      </c>
      <c r="C197" s="232">
        <f>SUM(C8:C196)</f>
        <v>2075</v>
      </c>
      <c r="D197" s="224"/>
      <c r="E197" s="223" t="s">
        <v>11</v>
      </c>
      <c r="F197" s="223">
        <f>SUM(F8:F196)</f>
        <v>66</v>
      </c>
      <c r="G197" s="224">
        <f>SUM(G8:G196)</f>
        <v>7568434</v>
      </c>
      <c r="H197" s="239"/>
      <c r="I197" s="239"/>
      <c r="J197" s="236"/>
      <c r="K197" s="233"/>
      <c r="L197" s="233"/>
      <c r="M197" s="233"/>
      <c r="N197" s="233"/>
      <c r="O197" s="233"/>
      <c r="P197" s="233"/>
    </row>
    <row r="198" spans="1:16" x14ac:dyDescent="0.25">
      <c r="A198" s="235"/>
      <c r="B198" s="223"/>
      <c r="C198" s="232"/>
      <c r="D198" s="224"/>
      <c r="E198" s="237"/>
      <c r="F198" s="234"/>
      <c r="G198" s="236"/>
      <c r="H198" s="239"/>
      <c r="I198" s="239"/>
      <c r="J198" s="236"/>
      <c r="K198" s="233"/>
      <c r="L198" s="233"/>
      <c r="M198" s="233"/>
      <c r="N198" s="233"/>
      <c r="O198" s="233"/>
      <c r="P198" s="233"/>
    </row>
    <row r="199" spans="1:16" x14ac:dyDescent="0.25">
      <c r="A199" s="225"/>
      <c r="B199" s="226"/>
      <c r="C199" s="240"/>
      <c r="D199" s="236"/>
      <c r="E199" s="223"/>
      <c r="F199" s="234"/>
      <c r="G199" s="420" t="s">
        <v>12</v>
      </c>
      <c r="H199" s="420"/>
      <c r="I199" s="239"/>
      <c r="J199" s="227">
        <f>SUM(D8:D196)</f>
        <v>211941067</v>
      </c>
      <c r="K199" s="233"/>
      <c r="L199" s="233"/>
      <c r="M199" s="233"/>
      <c r="N199" s="233"/>
      <c r="O199" s="233"/>
      <c r="P199" s="233"/>
    </row>
    <row r="200" spans="1:16" x14ac:dyDescent="0.25">
      <c r="A200" s="235"/>
      <c r="B200" s="234"/>
      <c r="C200" s="240"/>
      <c r="D200" s="236"/>
      <c r="E200" s="223"/>
      <c r="F200" s="234"/>
      <c r="G200" s="420" t="s">
        <v>13</v>
      </c>
      <c r="H200" s="420"/>
      <c r="I200" s="239"/>
      <c r="J200" s="227">
        <f>SUM(G8:G196)</f>
        <v>7568434</v>
      </c>
    </row>
    <row r="201" spans="1:16" x14ac:dyDescent="0.25">
      <c r="A201" s="228"/>
      <c r="B201" s="237"/>
      <c r="C201" s="240"/>
      <c r="D201" s="236"/>
      <c r="E201" s="237"/>
      <c r="F201" s="234"/>
      <c r="G201" s="420" t="s">
        <v>14</v>
      </c>
      <c r="H201" s="420"/>
      <c r="I201" s="41"/>
      <c r="J201" s="229">
        <f>J199-J200</f>
        <v>204372633</v>
      </c>
    </row>
    <row r="202" spans="1:16" x14ac:dyDescent="0.25">
      <c r="A202" s="235"/>
      <c r="B202" s="230"/>
      <c r="C202" s="240"/>
      <c r="D202" s="231"/>
      <c r="E202" s="237"/>
      <c r="F202" s="223"/>
      <c r="G202" s="420" t="s">
        <v>15</v>
      </c>
      <c r="H202" s="420"/>
      <c r="I202" s="239"/>
      <c r="J202" s="227">
        <f>SUM(H8:H198)</f>
        <v>0</v>
      </c>
    </row>
    <row r="203" spans="1:16" x14ac:dyDescent="0.25">
      <c r="A203" s="235"/>
      <c r="B203" s="230"/>
      <c r="C203" s="240"/>
      <c r="D203" s="231"/>
      <c r="E203" s="237"/>
      <c r="F203" s="223"/>
      <c r="G203" s="420" t="s">
        <v>16</v>
      </c>
      <c r="H203" s="420"/>
      <c r="I203" s="239"/>
      <c r="J203" s="227">
        <f>J201+J202</f>
        <v>204372633</v>
      </c>
    </row>
    <row r="204" spans="1:16" x14ac:dyDescent="0.25">
      <c r="A204" s="235"/>
      <c r="B204" s="230"/>
      <c r="C204" s="240"/>
      <c r="D204" s="231"/>
      <c r="E204" s="237"/>
      <c r="F204" s="234"/>
      <c r="G204" s="420" t="s">
        <v>5</v>
      </c>
      <c r="H204" s="420"/>
      <c r="I204" s="239"/>
      <c r="J204" s="227">
        <f>SUM(I8:I198)</f>
        <v>198181561</v>
      </c>
    </row>
    <row r="205" spans="1:16" x14ac:dyDescent="0.25">
      <c r="A205" s="235"/>
      <c r="B205" s="230"/>
      <c r="C205" s="240"/>
      <c r="D205" s="231"/>
      <c r="E205" s="237"/>
      <c r="F205" s="234"/>
      <c r="G205" s="420" t="s">
        <v>31</v>
      </c>
      <c r="H205" s="420"/>
      <c r="I205" s="240" t="str">
        <f>IF(J205&gt;0,"SALDO",IF(J205&lt;0,"PIUTANG",IF(J205=0,"LUNAS")))</f>
        <v>PIUTANG</v>
      </c>
      <c r="J205" s="227">
        <f>J204-J203</f>
        <v>-6191072</v>
      </c>
    </row>
    <row r="206" spans="1:16" x14ac:dyDescent="0.25">
      <c r="F206" s="219"/>
      <c r="G206" s="219"/>
      <c r="J206" s="219"/>
    </row>
    <row r="207" spans="1:16" x14ac:dyDescent="0.25">
      <c r="C207" s="219"/>
      <c r="D207" s="219"/>
      <c r="F207" s="219"/>
      <c r="G207" s="219"/>
      <c r="J207" s="219"/>
      <c r="L207" s="233"/>
      <c r="M207" s="233"/>
      <c r="N207" s="233"/>
      <c r="O207" s="233"/>
      <c r="P207" s="233"/>
    </row>
    <row r="208" spans="1:16" x14ac:dyDescent="0.25">
      <c r="C208" s="219"/>
      <c r="D208" s="219"/>
      <c r="F208" s="219"/>
      <c r="G208" s="219"/>
      <c r="J208" s="219"/>
      <c r="L208" s="233"/>
      <c r="M208" s="233"/>
      <c r="N208" s="233"/>
      <c r="O208" s="233"/>
      <c r="P208" s="233"/>
    </row>
    <row r="209" spans="3:16" x14ac:dyDescent="0.25">
      <c r="C209" s="219"/>
      <c r="D209" s="219"/>
      <c r="F209" s="219"/>
      <c r="G209" s="219"/>
      <c r="J209" s="219"/>
      <c r="L209" s="233"/>
      <c r="M209" s="233"/>
      <c r="N209" s="233"/>
      <c r="O209" s="233"/>
      <c r="P209" s="233"/>
    </row>
    <row r="210" spans="3:16" x14ac:dyDescent="0.25">
      <c r="C210" s="219"/>
      <c r="D210" s="219"/>
      <c r="F210" s="219"/>
      <c r="G210" s="219"/>
      <c r="J210" s="219"/>
      <c r="L210" s="233"/>
      <c r="M210" s="233"/>
      <c r="N210" s="233"/>
      <c r="O210" s="233"/>
      <c r="P210" s="233"/>
    </row>
    <row r="211" spans="3:16" x14ac:dyDescent="0.25">
      <c r="C211" s="219"/>
      <c r="D211" s="219"/>
      <c r="L211" s="233"/>
      <c r="M211" s="233"/>
      <c r="N211" s="233"/>
      <c r="O211" s="233"/>
      <c r="P211" s="233"/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205:H205"/>
    <mergeCell ref="G199:H199"/>
    <mergeCell ref="G200:H200"/>
    <mergeCell ref="G201:H201"/>
    <mergeCell ref="G202:H202"/>
    <mergeCell ref="G203:H203"/>
    <mergeCell ref="G204:H204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3"/>
  <dimension ref="A1:P165"/>
  <sheetViews>
    <sheetView workbookViewId="0">
      <pane ySplit="7" topLeftCell="A127" activePane="bottomLeft" state="frozen"/>
      <selection pane="bottomLeft" activeCell="B142" sqref="B142"/>
    </sheetView>
  </sheetViews>
  <sheetFormatPr defaultRowHeight="15" x14ac:dyDescent="0.25"/>
  <cols>
    <col min="1" max="1" width="9.28515625" style="233" customWidth="1"/>
    <col min="2" max="2" width="11.85546875" style="233" bestFit="1" customWidth="1"/>
    <col min="3" max="3" width="7" style="222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2.42578125" style="233" customWidth="1"/>
    <col min="8" max="8" width="11.7109375" style="219" customWidth="1"/>
    <col min="9" max="9" width="15.28515625" style="219" customWidth="1"/>
    <col min="10" max="10" width="22.7109375" style="233" customWidth="1"/>
    <col min="11" max="11" width="9.140625" style="233"/>
    <col min="12" max="12" width="13.5703125" style="219" customWidth="1"/>
    <col min="13" max="13" width="9.140625" style="219"/>
    <col min="14" max="14" width="10.5703125" style="233" bestFit="1" customWidth="1"/>
    <col min="15" max="15" width="9.140625" style="233"/>
    <col min="16" max="16" width="10.5703125" style="233" bestFit="1" customWidth="1"/>
    <col min="17" max="16384" width="9.140625" style="233"/>
  </cols>
  <sheetData>
    <row r="1" spans="1:16" x14ac:dyDescent="0.25">
      <c r="A1" s="218" t="s">
        <v>0</v>
      </c>
      <c r="B1" s="218"/>
      <c r="C1" s="221" t="s">
        <v>185</v>
      </c>
      <c r="D1" s="218"/>
      <c r="E1" s="218"/>
      <c r="F1" s="414" t="s">
        <v>22</v>
      </c>
      <c r="G1" s="414"/>
      <c r="H1" s="414"/>
      <c r="I1" s="220"/>
      <c r="J1" s="218"/>
      <c r="L1" s="219">
        <f>SUM(D131:D142)</f>
        <v>1021770</v>
      </c>
      <c r="M1" s="219">
        <v>53505</v>
      </c>
      <c r="N1" s="238">
        <f>L1+M1</f>
        <v>1075275</v>
      </c>
    </row>
    <row r="2" spans="1:16" x14ac:dyDescent="0.25">
      <c r="A2" s="218" t="s">
        <v>1</v>
      </c>
      <c r="B2" s="218"/>
      <c r="C2" s="221" t="s">
        <v>91</v>
      </c>
      <c r="D2" s="218"/>
      <c r="E2" s="218"/>
      <c r="F2" s="414" t="s">
        <v>21</v>
      </c>
      <c r="G2" s="414"/>
      <c r="H2" s="414"/>
      <c r="I2" s="220">
        <f>J159*-1</f>
        <v>290400</v>
      </c>
      <c r="J2" s="218"/>
      <c r="L2" s="219">
        <f>SUM(G131:G142)</f>
        <v>124620</v>
      </c>
      <c r="N2" s="238">
        <f>SUM(G131:G142)</f>
        <v>124620</v>
      </c>
    </row>
    <row r="3" spans="1:16" x14ac:dyDescent="0.25">
      <c r="A3" s="218" t="s">
        <v>114</v>
      </c>
      <c r="B3" s="218"/>
      <c r="C3" s="221" t="s">
        <v>91</v>
      </c>
      <c r="D3" s="218"/>
      <c r="E3" s="218"/>
      <c r="F3" s="375" t="s">
        <v>116</v>
      </c>
      <c r="G3" s="375"/>
      <c r="H3" s="375" t="s">
        <v>130</v>
      </c>
      <c r="I3" s="278"/>
      <c r="J3" s="218"/>
      <c r="L3" s="219">
        <f>L1-L2</f>
        <v>897150</v>
      </c>
      <c r="N3" s="238">
        <f>N1-N2</f>
        <v>950655</v>
      </c>
    </row>
    <row r="4" spans="1:16" x14ac:dyDescent="0.25">
      <c r="P4" s="238"/>
    </row>
    <row r="5" spans="1:16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  <c r="P5" s="238"/>
    </row>
    <row r="6" spans="1:16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55" t="s">
        <v>4</v>
      </c>
      <c r="I6" s="457" t="s">
        <v>5</v>
      </c>
      <c r="J6" s="429" t="s">
        <v>6</v>
      </c>
    </row>
    <row r="7" spans="1:16" x14ac:dyDescent="0.25">
      <c r="A7" s="451"/>
      <c r="B7" s="376" t="s">
        <v>7</v>
      </c>
      <c r="C7" s="378" t="s">
        <v>8</v>
      </c>
      <c r="D7" s="377" t="s">
        <v>9</v>
      </c>
      <c r="E7" s="376" t="s">
        <v>10</v>
      </c>
      <c r="F7" s="376" t="s">
        <v>8</v>
      </c>
      <c r="G7" s="377" t="s">
        <v>9</v>
      </c>
      <c r="H7" s="456"/>
      <c r="I7" s="458"/>
      <c r="J7" s="430"/>
    </row>
    <row r="8" spans="1:16" x14ac:dyDescent="0.25">
      <c r="A8" s="241">
        <v>43463</v>
      </c>
      <c r="B8" s="242">
        <v>18000296</v>
      </c>
      <c r="C8" s="247">
        <v>1</v>
      </c>
      <c r="D8" s="246">
        <v>58125</v>
      </c>
      <c r="E8" s="244"/>
      <c r="F8" s="242"/>
      <c r="G8" s="246"/>
      <c r="H8" s="245"/>
      <c r="I8" s="245"/>
      <c r="J8" s="246"/>
    </row>
    <row r="9" spans="1:16" x14ac:dyDescent="0.25">
      <c r="A9" s="241">
        <v>43463</v>
      </c>
      <c r="B9" s="242">
        <v>18000299</v>
      </c>
      <c r="C9" s="247">
        <v>3</v>
      </c>
      <c r="D9" s="246">
        <v>128685</v>
      </c>
      <c r="E9" s="244"/>
      <c r="F9" s="242"/>
      <c r="G9" s="246"/>
      <c r="H9" s="245"/>
      <c r="I9" s="245"/>
      <c r="J9" s="246"/>
    </row>
    <row r="10" spans="1:16" x14ac:dyDescent="0.25">
      <c r="A10" s="241">
        <v>43465</v>
      </c>
      <c r="B10" s="242">
        <v>18000305</v>
      </c>
      <c r="C10" s="247">
        <v>2</v>
      </c>
      <c r="D10" s="246">
        <v>122430</v>
      </c>
      <c r="E10" s="244"/>
      <c r="F10" s="242"/>
      <c r="G10" s="246"/>
      <c r="H10" s="245"/>
      <c r="I10" s="245"/>
      <c r="J10" s="246"/>
    </row>
    <row r="11" spans="1:16" x14ac:dyDescent="0.25">
      <c r="A11" s="241">
        <v>43465</v>
      </c>
      <c r="B11" s="242">
        <v>18000307</v>
      </c>
      <c r="C11" s="247">
        <v>13</v>
      </c>
      <c r="D11" s="246">
        <v>616035</v>
      </c>
      <c r="E11" s="244"/>
      <c r="F11" s="242"/>
      <c r="G11" s="246"/>
      <c r="H11" s="245"/>
      <c r="I11" s="245"/>
      <c r="J11" s="246"/>
    </row>
    <row r="12" spans="1:16" x14ac:dyDescent="0.25">
      <c r="A12" s="241">
        <v>43467</v>
      </c>
      <c r="B12" s="242">
        <v>19000002</v>
      </c>
      <c r="C12" s="247">
        <v>3</v>
      </c>
      <c r="D12" s="246">
        <v>171435</v>
      </c>
      <c r="E12" s="244"/>
      <c r="F12" s="242"/>
      <c r="G12" s="246"/>
      <c r="H12" s="245"/>
      <c r="I12" s="245"/>
      <c r="J12" s="246"/>
    </row>
    <row r="13" spans="1:16" x14ac:dyDescent="0.25">
      <c r="A13" s="241">
        <v>43468</v>
      </c>
      <c r="B13" s="242">
        <v>19000007</v>
      </c>
      <c r="C13" s="247">
        <v>6</v>
      </c>
      <c r="D13" s="246">
        <v>309120</v>
      </c>
      <c r="E13" s="244"/>
      <c r="F13" s="242"/>
      <c r="G13" s="246"/>
      <c r="H13" s="245"/>
      <c r="I13" s="245"/>
      <c r="J13" s="246"/>
    </row>
    <row r="14" spans="1:16" x14ac:dyDescent="0.25">
      <c r="A14" s="241">
        <v>43468</v>
      </c>
      <c r="B14" s="242">
        <v>19000008</v>
      </c>
      <c r="C14" s="247">
        <v>3</v>
      </c>
      <c r="D14" s="246">
        <v>208125</v>
      </c>
      <c r="E14" s="244"/>
      <c r="F14" s="242"/>
      <c r="G14" s="246"/>
      <c r="H14" s="245"/>
      <c r="I14" s="245"/>
      <c r="J14" s="246"/>
    </row>
    <row r="15" spans="1:16" x14ac:dyDescent="0.25">
      <c r="A15" s="241">
        <v>43468</v>
      </c>
      <c r="B15" s="242">
        <v>19000009</v>
      </c>
      <c r="C15" s="247">
        <v>2</v>
      </c>
      <c r="D15" s="246">
        <v>61260</v>
      </c>
      <c r="E15" s="244"/>
      <c r="F15" s="242"/>
      <c r="G15" s="246"/>
      <c r="H15" s="245"/>
      <c r="I15" s="245"/>
      <c r="J15" s="246"/>
    </row>
    <row r="16" spans="1:16" x14ac:dyDescent="0.25">
      <c r="A16" s="241">
        <v>43468</v>
      </c>
      <c r="B16" s="242">
        <v>19000010</v>
      </c>
      <c r="C16" s="247">
        <v>2</v>
      </c>
      <c r="D16" s="246">
        <v>225750</v>
      </c>
      <c r="E16" s="244"/>
      <c r="F16" s="242"/>
      <c r="G16" s="246"/>
      <c r="H16" s="245"/>
      <c r="I16" s="245"/>
      <c r="J16" s="246"/>
    </row>
    <row r="17" spans="1:10" x14ac:dyDescent="0.25">
      <c r="A17" s="241">
        <v>43469</v>
      </c>
      <c r="B17" s="242">
        <v>19000012</v>
      </c>
      <c r="C17" s="247">
        <v>3</v>
      </c>
      <c r="D17" s="246">
        <v>135375</v>
      </c>
      <c r="E17" s="244"/>
      <c r="F17" s="242"/>
      <c r="G17" s="246"/>
      <c r="H17" s="245"/>
      <c r="I17" s="245">
        <v>2036340</v>
      </c>
      <c r="J17" s="246" t="s">
        <v>17</v>
      </c>
    </row>
    <row r="18" spans="1:10" x14ac:dyDescent="0.25">
      <c r="A18" s="241">
        <v>43472</v>
      </c>
      <c r="B18" s="242">
        <v>19000017</v>
      </c>
      <c r="C18" s="247">
        <v>5</v>
      </c>
      <c r="D18" s="246">
        <v>196050</v>
      </c>
      <c r="E18" s="244"/>
      <c r="F18" s="242"/>
      <c r="G18" s="246"/>
      <c r="H18" s="245"/>
      <c r="I18" s="245"/>
      <c r="J18" s="246"/>
    </row>
    <row r="19" spans="1:10" x14ac:dyDescent="0.25">
      <c r="A19" s="241">
        <v>43472</v>
      </c>
      <c r="B19" s="242">
        <v>19000018</v>
      </c>
      <c r="C19" s="247">
        <v>2</v>
      </c>
      <c r="D19" s="246">
        <v>95400</v>
      </c>
      <c r="E19" s="244"/>
      <c r="F19" s="242"/>
      <c r="G19" s="246"/>
      <c r="H19" s="245"/>
      <c r="I19" s="245"/>
      <c r="J19" s="246"/>
    </row>
    <row r="20" spans="1:10" x14ac:dyDescent="0.25">
      <c r="A20" s="241">
        <v>43472</v>
      </c>
      <c r="B20" s="242">
        <v>19000019</v>
      </c>
      <c r="C20" s="247">
        <v>6</v>
      </c>
      <c r="D20" s="246">
        <v>215595</v>
      </c>
      <c r="E20" s="244"/>
      <c r="F20" s="242"/>
      <c r="G20" s="246"/>
      <c r="H20" s="245"/>
      <c r="I20" s="245"/>
      <c r="J20" s="246"/>
    </row>
    <row r="21" spans="1:10" x14ac:dyDescent="0.25">
      <c r="A21" s="241">
        <v>43472</v>
      </c>
      <c r="B21" s="242">
        <v>19000020</v>
      </c>
      <c r="C21" s="247">
        <v>1</v>
      </c>
      <c r="D21" s="246">
        <v>52500</v>
      </c>
      <c r="E21" s="244"/>
      <c r="F21" s="242"/>
      <c r="G21" s="246"/>
      <c r="H21" s="245"/>
      <c r="I21" s="245"/>
      <c r="J21" s="246"/>
    </row>
    <row r="22" spans="1:10" x14ac:dyDescent="0.25">
      <c r="A22" s="241">
        <v>43473</v>
      </c>
      <c r="B22" s="242">
        <v>19000022</v>
      </c>
      <c r="C22" s="247">
        <v>1</v>
      </c>
      <c r="D22" s="246">
        <v>41160</v>
      </c>
      <c r="E22" s="244"/>
      <c r="F22" s="242"/>
      <c r="G22" s="246"/>
      <c r="H22" s="245"/>
      <c r="I22" s="245"/>
      <c r="J22" s="246"/>
    </row>
    <row r="23" spans="1:10" x14ac:dyDescent="0.25">
      <c r="A23" s="241">
        <v>43473</v>
      </c>
      <c r="B23" s="242">
        <v>19000024</v>
      </c>
      <c r="C23" s="247">
        <v>1</v>
      </c>
      <c r="D23" s="246">
        <v>32220</v>
      </c>
      <c r="E23" s="244"/>
      <c r="F23" s="242"/>
      <c r="G23" s="246"/>
      <c r="H23" s="245"/>
      <c r="I23" s="245"/>
      <c r="J23" s="246"/>
    </row>
    <row r="24" spans="1:10" x14ac:dyDescent="0.25">
      <c r="A24" s="241">
        <v>43474</v>
      </c>
      <c r="B24" s="242">
        <v>19000027</v>
      </c>
      <c r="C24" s="247">
        <v>2</v>
      </c>
      <c r="D24" s="246">
        <v>71175</v>
      </c>
      <c r="E24" s="244"/>
      <c r="F24" s="242"/>
      <c r="G24" s="246"/>
      <c r="H24" s="245"/>
      <c r="I24" s="245"/>
      <c r="J24" s="246"/>
    </row>
    <row r="25" spans="1:10" x14ac:dyDescent="0.25">
      <c r="A25" s="241">
        <v>43474</v>
      </c>
      <c r="B25" s="242">
        <v>19000029</v>
      </c>
      <c r="C25" s="247">
        <v>1</v>
      </c>
      <c r="D25" s="246">
        <v>42270</v>
      </c>
      <c r="E25" s="244"/>
      <c r="F25" s="242"/>
      <c r="G25" s="246"/>
      <c r="H25" s="245"/>
      <c r="I25" s="245"/>
      <c r="J25" s="246"/>
    </row>
    <row r="26" spans="1:10" x14ac:dyDescent="0.25">
      <c r="A26" s="241">
        <v>43475</v>
      </c>
      <c r="B26" s="242">
        <v>19000031</v>
      </c>
      <c r="C26" s="247">
        <v>3</v>
      </c>
      <c r="D26" s="246">
        <v>122880</v>
      </c>
      <c r="E26" s="244" t="s">
        <v>224</v>
      </c>
      <c r="F26" s="242">
        <v>1</v>
      </c>
      <c r="G26" s="246">
        <v>72060</v>
      </c>
      <c r="H26" s="245"/>
      <c r="I26" s="245"/>
      <c r="J26" s="246"/>
    </row>
    <row r="27" spans="1:10" x14ac:dyDescent="0.25">
      <c r="A27" s="241">
        <v>43475</v>
      </c>
      <c r="B27" s="242">
        <v>19000032</v>
      </c>
      <c r="C27" s="247">
        <v>2</v>
      </c>
      <c r="D27" s="246">
        <v>69885</v>
      </c>
      <c r="E27" s="244"/>
      <c r="F27" s="242"/>
      <c r="G27" s="246"/>
      <c r="H27" s="245"/>
      <c r="I27" s="245"/>
      <c r="J27" s="246"/>
    </row>
    <row r="28" spans="1:10" x14ac:dyDescent="0.25">
      <c r="A28" s="241">
        <v>43475</v>
      </c>
      <c r="B28" s="242">
        <v>19000034</v>
      </c>
      <c r="C28" s="247">
        <v>4</v>
      </c>
      <c r="D28" s="246">
        <v>182265</v>
      </c>
      <c r="E28" s="244"/>
      <c r="F28" s="242"/>
      <c r="G28" s="246"/>
      <c r="H28" s="245"/>
      <c r="I28" s="245"/>
      <c r="J28" s="246"/>
    </row>
    <row r="29" spans="1:10" x14ac:dyDescent="0.25">
      <c r="A29" s="241">
        <v>43475</v>
      </c>
      <c r="B29" s="242">
        <v>19000035</v>
      </c>
      <c r="C29" s="247">
        <v>1</v>
      </c>
      <c r="D29" s="246">
        <v>29910</v>
      </c>
      <c r="E29" s="244"/>
      <c r="F29" s="242"/>
      <c r="G29" s="246"/>
      <c r="H29" s="245"/>
      <c r="I29" s="245"/>
      <c r="J29" s="246"/>
    </row>
    <row r="30" spans="1:10" x14ac:dyDescent="0.25">
      <c r="A30" s="241">
        <v>43475</v>
      </c>
      <c r="B30" s="242">
        <v>19000036</v>
      </c>
      <c r="C30" s="247">
        <v>1</v>
      </c>
      <c r="D30" s="246">
        <v>46305</v>
      </c>
      <c r="E30" s="244"/>
      <c r="F30" s="242"/>
      <c r="G30" s="246"/>
      <c r="H30" s="245"/>
      <c r="I30" s="245"/>
      <c r="J30" s="246"/>
    </row>
    <row r="31" spans="1:10" x14ac:dyDescent="0.25">
      <c r="A31" s="241">
        <v>43476</v>
      </c>
      <c r="B31" s="242">
        <v>19000039</v>
      </c>
      <c r="C31" s="247">
        <v>1</v>
      </c>
      <c r="D31" s="246">
        <v>42315</v>
      </c>
      <c r="E31" s="244" t="s">
        <v>225</v>
      </c>
      <c r="F31" s="242">
        <v>1</v>
      </c>
      <c r="G31" s="246">
        <v>50025</v>
      </c>
      <c r="H31" s="245"/>
      <c r="I31" s="245"/>
      <c r="J31" s="246"/>
    </row>
    <row r="32" spans="1:10" x14ac:dyDescent="0.25">
      <c r="A32" s="241">
        <v>43476</v>
      </c>
      <c r="B32" s="242">
        <v>19000040</v>
      </c>
      <c r="C32" s="247">
        <v>2</v>
      </c>
      <c r="D32" s="246">
        <v>118890</v>
      </c>
      <c r="E32" s="244"/>
      <c r="F32" s="242"/>
      <c r="G32" s="246"/>
      <c r="H32" s="245"/>
      <c r="I32" s="245"/>
      <c r="J32" s="246"/>
    </row>
    <row r="33" spans="1:10" x14ac:dyDescent="0.25">
      <c r="A33" s="241">
        <v>43476</v>
      </c>
      <c r="B33" s="242">
        <v>19000041</v>
      </c>
      <c r="C33" s="247">
        <v>1</v>
      </c>
      <c r="D33" s="246">
        <v>32220</v>
      </c>
      <c r="E33" s="244"/>
      <c r="F33" s="242"/>
      <c r="G33" s="246"/>
      <c r="H33" s="245"/>
      <c r="I33" s="245">
        <v>1268955</v>
      </c>
      <c r="J33" s="246" t="s">
        <v>17</v>
      </c>
    </row>
    <row r="34" spans="1:10" x14ac:dyDescent="0.25">
      <c r="A34" s="241">
        <v>43477</v>
      </c>
      <c r="B34" s="242">
        <v>19000042</v>
      </c>
      <c r="C34" s="247">
        <v>1</v>
      </c>
      <c r="D34" s="246">
        <v>44295</v>
      </c>
      <c r="E34" s="244"/>
      <c r="F34" s="242"/>
      <c r="G34" s="246"/>
      <c r="H34" s="245"/>
      <c r="I34" s="245"/>
      <c r="J34" s="246"/>
    </row>
    <row r="35" spans="1:10" x14ac:dyDescent="0.25">
      <c r="A35" s="241">
        <v>43477</v>
      </c>
      <c r="B35" s="242">
        <v>19000044</v>
      </c>
      <c r="C35" s="247">
        <v>1</v>
      </c>
      <c r="D35" s="246">
        <v>31740</v>
      </c>
      <c r="E35" s="244"/>
      <c r="F35" s="242"/>
      <c r="G35" s="246"/>
      <c r="H35" s="245"/>
      <c r="I35" s="245"/>
      <c r="J35" s="246"/>
    </row>
    <row r="36" spans="1:10" x14ac:dyDescent="0.25">
      <c r="A36" s="241">
        <v>43477</v>
      </c>
      <c r="B36" s="242">
        <v>19000047</v>
      </c>
      <c r="C36" s="247">
        <v>2</v>
      </c>
      <c r="D36" s="246">
        <v>110805</v>
      </c>
      <c r="E36" s="244"/>
      <c r="F36" s="242"/>
      <c r="G36" s="246"/>
      <c r="H36" s="245"/>
      <c r="I36" s="245"/>
      <c r="J36" s="246"/>
    </row>
    <row r="37" spans="1:10" x14ac:dyDescent="0.25">
      <c r="A37" s="241">
        <v>43477</v>
      </c>
      <c r="B37" s="242">
        <v>19000048</v>
      </c>
      <c r="C37" s="247">
        <v>1</v>
      </c>
      <c r="D37" s="246">
        <v>32370</v>
      </c>
      <c r="E37" s="244"/>
      <c r="F37" s="242"/>
      <c r="G37" s="246"/>
      <c r="H37" s="245"/>
      <c r="I37" s="245"/>
      <c r="J37" s="246"/>
    </row>
    <row r="38" spans="1:10" x14ac:dyDescent="0.25">
      <c r="A38" s="241">
        <v>43114</v>
      </c>
      <c r="B38" s="242">
        <v>19000060</v>
      </c>
      <c r="C38" s="247">
        <v>1</v>
      </c>
      <c r="D38" s="246">
        <v>49785</v>
      </c>
      <c r="E38" s="244"/>
      <c r="F38" s="242"/>
      <c r="G38" s="246"/>
      <c r="H38" s="245"/>
      <c r="I38" s="245"/>
      <c r="J38" s="246"/>
    </row>
    <row r="39" spans="1:10" x14ac:dyDescent="0.25">
      <c r="A39" s="241">
        <v>43480</v>
      </c>
      <c r="B39" s="242">
        <v>19000062</v>
      </c>
      <c r="C39" s="247">
        <v>2</v>
      </c>
      <c r="D39" s="246">
        <v>84615</v>
      </c>
      <c r="E39" s="244"/>
      <c r="F39" s="242"/>
      <c r="G39" s="246"/>
      <c r="H39" s="245"/>
      <c r="I39" s="245"/>
      <c r="J39" s="246"/>
    </row>
    <row r="40" spans="1:10" x14ac:dyDescent="0.25">
      <c r="A40" s="241">
        <v>43480</v>
      </c>
      <c r="B40" s="242">
        <v>19000063</v>
      </c>
      <c r="C40" s="247">
        <v>2</v>
      </c>
      <c r="D40" s="246">
        <v>106155</v>
      </c>
      <c r="E40" s="244"/>
      <c r="F40" s="242"/>
      <c r="G40" s="246"/>
      <c r="H40" s="245"/>
      <c r="I40" s="245"/>
      <c r="J40" s="246"/>
    </row>
    <row r="41" spans="1:10" x14ac:dyDescent="0.25">
      <c r="A41" s="241">
        <v>43481</v>
      </c>
      <c r="B41" s="242">
        <v>19000066</v>
      </c>
      <c r="C41" s="247">
        <v>2</v>
      </c>
      <c r="D41" s="246">
        <v>67800</v>
      </c>
      <c r="E41" s="244"/>
      <c r="F41" s="242"/>
      <c r="G41" s="246"/>
      <c r="H41" s="245"/>
      <c r="I41" s="245"/>
      <c r="J41" s="246"/>
    </row>
    <row r="42" spans="1:10" x14ac:dyDescent="0.25">
      <c r="A42" s="241">
        <v>43482</v>
      </c>
      <c r="B42" s="242">
        <v>19000068</v>
      </c>
      <c r="C42" s="247">
        <v>1</v>
      </c>
      <c r="D42" s="246">
        <v>34215</v>
      </c>
      <c r="E42" s="244"/>
      <c r="F42" s="242"/>
      <c r="G42" s="246"/>
      <c r="H42" s="245"/>
      <c r="I42" s="245"/>
      <c r="J42" s="246"/>
    </row>
    <row r="43" spans="1:10" x14ac:dyDescent="0.25">
      <c r="A43" s="241">
        <v>43483</v>
      </c>
      <c r="B43" s="242">
        <v>19000072</v>
      </c>
      <c r="C43" s="247">
        <v>5</v>
      </c>
      <c r="D43" s="246">
        <v>231255</v>
      </c>
      <c r="E43" s="244"/>
      <c r="F43" s="242"/>
      <c r="G43" s="246"/>
      <c r="H43" s="245"/>
      <c r="I43" s="245"/>
      <c r="J43" s="246"/>
    </row>
    <row r="44" spans="1:10" x14ac:dyDescent="0.25">
      <c r="A44" s="241">
        <v>43483</v>
      </c>
      <c r="B44" s="242">
        <v>19000073</v>
      </c>
      <c r="C44" s="247">
        <v>2</v>
      </c>
      <c r="D44" s="246">
        <v>79635</v>
      </c>
      <c r="E44" s="244"/>
      <c r="F44" s="242"/>
      <c r="G44" s="246"/>
      <c r="H44" s="245"/>
      <c r="I44" s="245">
        <v>872670</v>
      </c>
      <c r="J44" s="246" t="s">
        <v>17</v>
      </c>
    </row>
    <row r="45" spans="1:10" x14ac:dyDescent="0.25">
      <c r="A45" s="241">
        <v>43486</v>
      </c>
      <c r="B45" s="242">
        <v>19000085</v>
      </c>
      <c r="C45" s="247">
        <v>2</v>
      </c>
      <c r="D45" s="246">
        <v>67320</v>
      </c>
      <c r="E45" s="244" t="s">
        <v>226</v>
      </c>
      <c r="F45" s="242">
        <v>1</v>
      </c>
      <c r="G45" s="246">
        <v>38745</v>
      </c>
      <c r="H45" s="245"/>
      <c r="I45" s="245"/>
      <c r="J45" s="246"/>
    </row>
    <row r="46" spans="1:10" x14ac:dyDescent="0.25">
      <c r="A46" s="241">
        <v>43487</v>
      </c>
      <c r="B46" s="242">
        <v>19000088</v>
      </c>
      <c r="C46" s="247">
        <v>1</v>
      </c>
      <c r="D46" s="246">
        <v>63750</v>
      </c>
      <c r="E46" s="244"/>
      <c r="F46" s="242"/>
      <c r="G46" s="246"/>
      <c r="H46" s="245"/>
      <c r="I46" s="245"/>
      <c r="J46" s="246"/>
    </row>
    <row r="47" spans="1:10" x14ac:dyDescent="0.25">
      <c r="A47" s="241">
        <v>43488</v>
      </c>
      <c r="B47" s="242">
        <v>19000092</v>
      </c>
      <c r="C47" s="247">
        <v>2</v>
      </c>
      <c r="D47" s="246">
        <v>117660</v>
      </c>
      <c r="E47" s="244"/>
      <c r="F47" s="242"/>
      <c r="G47" s="246"/>
      <c r="H47" s="245"/>
      <c r="I47" s="245"/>
      <c r="J47" s="246"/>
    </row>
    <row r="48" spans="1:10" x14ac:dyDescent="0.25">
      <c r="A48" s="241">
        <v>43489</v>
      </c>
      <c r="B48" s="242">
        <v>19000095</v>
      </c>
      <c r="C48" s="247">
        <v>5</v>
      </c>
      <c r="D48" s="246">
        <v>305340</v>
      </c>
      <c r="E48" s="244"/>
      <c r="F48" s="242"/>
      <c r="G48" s="246"/>
      <c r="H48" s="245"/>
      <c r="I48" s="245"/>
      <c r="J48" s="246"/>
    </row>
    <row r="49" spans="1:12" x14ac:dyDescent="0.25">
      <c r="A49" s="241">
        <v>43490</v>
      </c>
      <c r="B49" s="242">
        <v>19000096</v>
      </c>
      <c r="C49" s="247">
        <v>2</v>
      </c>
      <c r="D49" s="246">
        <v>130050</v>
      </c>
      <c r="E49" s="244"/>
      <c r="F49" s="242"/>
      <c r="G49" s="246"/>
      <c r="H49" s="245"/>
      <c r="I49" s="245">
        <v>645375</v>
      </c>
      <c r="J49" s="246" t="s">
        <v>17</v>
      </c>
    </row>
    <row r="50" spans="1:12" x14ac:dyDescent="0.25">
      <c r="A50" s="241">
        <v>43491</v>
      </c>
      <c r="B50" s="242">
        <v>19000098</v>
      </c>
      <c r="C50" s="247">
        <v>1</v>
      </c>
      <c r="D50" s="246">
        <v>48255</v>
      </c>
      <c r="E50" s="244"/>
      <c r="F50" s="242"/>
      <c r="G50" s="246"/>
      <c r="H50" s="245"/>
      <c r="I50" s="245"/>
      <c r="J50" s="246"/>
    </row>
    <row r="51" spans="1:12" x14ac:dyDescent="0.25">
      <c r="A51" s="241">
        <v>43493</v>
      </c>
      <c r="B51" s="242">
        <v>19000101</v>
      </c>
      <c r="C51" s="247">
        <v>1</v>
      </c>
      <c r="D51" s="246">
        <v>45105</v>
      </c>
      <c r="E51" s="244"/>
      <c r="F51" s="242"/>
      <c r="G51" s="246"/>
      <c r="H51" s="245"/>
      <c r="I51" s="245"/>
      <c r="J51" s="246"/>
    </row>
    <row r="52" spans="1:12" x14ac:dyDescent="0.25">
      <c r="A52" s="241">
        <v>43494</v>
      </c>
      <c r="B52" s="242">
        <v>19000104</v>
      </c>
      <c r="C52" s="247">
        <v>1</v>
      </c>
      <c r="D52" s="246">
        <v>33060</v>
      </c>
      <c r="E52" s="244" t="s">
        <v>228</v>
      </c>
      <c r="F52" s="242">
        <v>1</v>
      </c>
      <c r="G52" s="246">
        <v>65025</v>
      </c>
      <c r="H52" s="245"/>
      <c r="I52" s="245"/>
      <c r="J52" s="246"/>
    </row>
    <row r="53" spans="1:12" x14ac:dyDescent="0.25">
      <c r="A53" s="241">
        <v>43494</v>
      </c>
      <c r="B53" s="242">
        <v>19000105</v>
      </c>
      <c r="C53" s="247">
        <v>3</v>
      </c>
      <c r="D53" s="246">
        <v>115050</v>
      </c>
      <c r="E53" s="244"/>
      <c r="F53" s="242"/>
      <c r="G53" s="246"/>
      <c r="H53" s="245"/>
      <c r="I53" s="245"/>
      <c r="J53" s="246"/>
    </row>
    <row r="54" spans="1:12" x14ac:dyDescent="0.25">
      <c r="A54" s="241">
        <v>43495</v>
      </c>
      <c r="B54" s="242">
        <v>19000107</v>
      </c>
      <c r="C54" s="247">
        <v>1</v>
      </c>
      <c r="D54" s="246">
        <v>39075</v>
      </c>
      <c r="E54" s="244"/>
      <c r="F54" s="242"/>
      <c r="G54" s="246"/>
      <c r="H54" s="245"/>
      <c r="I54" s="245"/>
      <c r="J54" s="246"/>
    </row>
    <row r="55" spans="1:12" x14ac:dyDescent="0.25">
      <c r="A55" s="241">
        <v>43495</v>
      </c>
      <c r="B55" s="242">
        <v>19000108</v>
      </c>
      <c r="C55" s="247">
        <v>4</v>
      </c>
      <c r="D55" s="246">
        <v>190005</v>
      </c>
      <c r="E55" s="244"/>
      <c r="F55" s="242"/>
      <c r="G55" s="246"/>
      <c r="H55" s="245"/>
      <c r="I55" s="245"/>
      <c r="J55" s="246"/>
    </row>
    <row r="56" spans="1:12" x14ac:dyDescent="0.25">
      <c r="A56" s="241">
        <v>43496</v>
      </c>
      <c r="B56" s="242">
        <v>19000109</v>
      </c>
      <c r="C56" s="247">
        <v>1</v>
      </c>
      <c r="D56" s="246">
        <v>27975</v>
      </c>
      <c r="E56" s="244" t="s">
        <v>231</v>
      </c>
      <c r="F56" s="242">
        <v>1</v>
      </c>
      <c r="G56" s="246">
        <v>41175</v>
      </c>
      <c r="H56" s="245"/>
      <c r="I56" s="245"/>
      <c r="J56" s="246"/>
    </row>
    <row r="57" spans="1:12" x14ac:dyDescent="0.25">
      <c r="A57" s="241">
        <v>43496</v>
      </c>
      <c r="B57" s="242">
        <v>19000110</v>
      </c>
      <c r="C57" s="247">
        <v>1</v>
      </c>
      <c r="D57" s="246">
        <v>75990</v>
      </c>
      <c r="E57" s="244"/>
      <c r="F57" s="242"/>
      <c r="G57" s="246"/>
      <c r="H57" s="245"/>
      <c r="I57" s="245"/>
      <c r="J57" s="246"/>
    </row>
    <row r="58" spans="1:12" x14ac:dyDescent="0.25">
      <c r="A58" s="241">
        <v>43497</v>
      </c>
      <c r="B58" s="242">
        <v>19000113</v>
      </c>
      <c r="C58" s="247">
        <v>1</v>
      </c>
      <c r="D58" s="246">
        <v>55680</v>
      </c>
      <c r="E58" s="244"/>
      <c r="F58" s="242"/>
      <c r="G58" s="246"/>
      <c r="H58" s="245"/>
      <c r="I58" s="245"/>
      <c r="J58" s="246"/>
    </row>
    <row r="59" spans="1:12" x14ac:dyDescent="0.25">
      <c r="A59" s="241">
        <v>43497</v>
      </c>
      <c r="B59" s="242">
        <v>19000114</v>
      </c>
      <c r="C59" s="247">
        <v>1</v>
      </c>
      <c r="D59" s="246">
        <v>77985</v>
      </c>
      <c r="E59" s="244"/>
      <c r="F59" s="242"/>
      <c r="G59" s="246"/>
      <c r="H59" s="245"/>
      <c r="I59" s="245"/>
      <c r="J59" s="246"/>
    </row>
    <row r="60" spans="1:12" x14ac:dyDescent="0.25">
      <c r="A60" s="241">
        <v>43497</v>
      </c>
      <c r="B60" s="242">
        <v>19000118</v>
      </c>
      <c r="C60" s="247">
        <v>1</v>
      </c>
      <c r="D60" s="246">
        <v>50445</v>
      </c>
      <c r="E60" s="244"/>
      <c r="F60" s="242"/>
      <c r="G60" s="246"/>
      <c r="H60" s="245"/>
      <c r="I60" s="245">
        <v>652425</v>
      </c>
      <c r="J60" s="246" t="s">
        <v>17</v>
      </c>
    </row>
    <row r="61" spans="1:12" x14ac:dyDescent="0.25">
      <c r="A61" s="241">
        <v>43498</v>
      </c>
      <c r="B61" s="242">
        <v>19000130</v>
      </c>
      <c r="C61" s="247">
        <v>5</v>
      </c>
      <c r="D61" s="246">
        <v>235755</v>
      </c>
      <c r="E61" s="244"/>
      <c r="F61" s="242"/>
      <c r="G61" s="246"/>
      <c r="H61" s="245"/>
      <c r="I61" s="245"/>
      <c r="J61" s="246"/>
    </row>
    <row r="62" spans="1:12" x14ac:dyDescent="0.25">
      <c r="A62" s="241">
        <v>43500</v>
      </c>
      <c r="B62" s="242">
        <v>19000134</v>
      </c>
      <c r="C62" s="247">
        <v>1</v>
      </c>
      <c r="D62" s="246">
        <v>37140</v>
      </c>
      <c r="E62" s="244"/>
      <c r="F62" s="242"/>
      <c r="G62" s="246"/>
      <c r="H62" s="245"/>
      <c r="I62" s="245"/>
      <c r="J62" s="246"/>
      <c r="L62" s="219">
        <f>D61+D62+D63+D64+D65+D66+D68+D69+D70+D71+D72+D73</f>
        <v>1060260</v>
      </c>
    </row>
    <row r="63" spans="1:12" x14ac:dyDescent="0.25">
      <c r="A63" s="241">
        <v>43501</v>
      </c>
      <c r="B63" s="242">
        <v>19000139</v>
      </c>
      <c r="C63" s="247">
        <v>1</v>
      </c>
      <c r="D63" s="246">
        <v>34545</v>
      </c>
      <c r="E63" s="244"/>
      <c r="F63" s="242"/>
      <c r="G63" s="246"/>
      <c r="H63" s="245"/>
      <c r="I63" s="245"/>
      <c r="J63" s="246"/>
      <c r="L63" s="219">
        <f>L62+M1</f>
        <v>1113765</v>
      </c>
    </row>
    <row r="64" spans="1:12" x14ac:dyDescent="0.25">
      <c r="A64" s="241">
        <v>43502</v>
      </c>
      <c r="B64" s="242">
        <v>19000142</v>
      </c>
      <c r="C64" s="247">
        <v>6</v>
      </c>
      <c r="D64" s="246">
        <v>241560</v>
      </c>
      <c r="E64" s="244" t="s">
        <v>237</v>
      </c>
      <c r="F64" s="242">
        <v>1</v>
      </c>
      <c r="G64" s="246">
        <v>72000</v>
      </c>
      <c r="H64" s="245"/>
      <c r="I64" s="245"/>
      <c r="J64" s="246"/>
    </row>
    <row r="65" spans="1:10" x14ac:dyDescent="0.25">
      <c r="A65" s="241">
        <v>43502</v>
      </c>
      <c r="B65" s="242">
        <v>19000143</v>
      </c>
      <c r="C65" s="247">
        <v>1</v>
      </c>
      <c r="D65" s="246">
        <v>18870</v>
      </c>
      <c r="E65" s="244"/>
      <c r="F65" s="242"/>
      <c r="G65" s="246"/>
      <c r="H65" s="245"/>
      <c r="I65" s="245"/>
      <c r="J65" s="246"/>
    </row>
    <row r="66" spans="1:10" x14ac:dyDescent="0.25">
      <c r="A66" s="241">
        <v>43502</v>
      </c>
      <c r="B66" s="242">
        <v>19000146</v>
      </c>
      <c r="C66" s="247">
        <v>1</v>
      </c>
      <c r="D66" s="246">
        <v>94665</v>
      </c>
      <c r="E66" s="244"/>
      <c r="F66" s="242"/>
      <c r="G66" s="246"/>
      <c r="H66" s="245"/>
      <c r="I66" s="245"/>
      <c r="J66" s="246"/>
    </row>
    <row r="67" spans="1:10" x14ac:dyDescent="0.25">
      <c r="A67" s="241">
        <v>43502</v>
      </c>
      <c r="B67" s="242">
        <v>19000148</v>
      </c>
      <c r="C67" s="247">
        <v>1</v>
      </c>
      <c r="D67" s="246">
        <v>35445</v>
      </c>
      <c r="E67" s="244"/>
      <c r="F67" s="242"/>
      <c r="G67" s="246"/>
      <c r="H67" s="245"/>
      <c r="I67" s="245"/>
      <c r="J67" s="246"/>
    </row>
    <row r="68" spans="1:10" x14ac:dyDescent="0.25">
      <c r="A68" s="241">
        <v>43503</v>
      </c>
      <c r="B68" s="242">
        <v>19000155</v>
      </c>
      <c r="C68" s="247">
        <v>1</v>
      </c>
      <c r="D68" s="246">
        <v>45705</v>
      </c>
      <c r="E68" s="244"/>
      <c r="F68" s="242"/>
      <c r="G68" s="246"/>
      <c r="H68" s="245"/>
      <c r="I68" s="245"/>
      <c r="J68" s="246"/>
    </row>
    <row r="69" spans="1:10" x14ac:dyDescent="0.25">
      <c r="A69" s="241">
        <v>43503</v>
      </c>
      <c r="B69" s="242">
        <v>19000157</v>
      </c>
      <c r="C69" s="247">
        <v>1</v>
      </c>
      <c r="D69" s="246">
        <v>50940</v>
      </c>
      <c r="E69" s="244"/>
      <c r="F69" s="242"/>
      <c r="G69" s="246"/>
      <c r="H69" s="245"/>
      <c r="I69" s="245"/>
      <c r="J69" s="246"/>
    </row>
    <row r="70" spans="1:10" x14ac:dyDescent="0.25">
      <c r="A70" s="241">
        <v>43504</v>
      </c>
      <c r="B70" s="242">
        <v>19000159</v>
      </c>
      <c r="C70" s="247">
        <v>1</v>
      </c>
      <c r="D70" s="246">
        <v>23775</v>
      </c>
      <c r="E70" s="244"/>
      <c r="F70" s="242"/>
      <c r="G70" s="246"/>
      <c r="H70" s="245"/>
      <c r="I70" s="245"/>
      <c r="J70" s="246"/>
    </row>
    <row r="71" spans="1:10" x14ac:dyDescent="0.25">
      <c r="A71" s="241">
        <v>43504</v>
      </c>
      <c r="B71" s="242">
        <v>19000162</v>
      </c>
      <c r="C71" s="247">
        <v>2</v>
      </c>
      <c r="D71" s="246">
        <v>50310</v>
      </c>
      <c r="E71" s="244"/>
      <c r="F71" s="242"/>
      <c r="G71" s="246"/>
      <c r="H71" s="245"/>
      <c r="I71" s="245"/>
      <c r="J71" s="246"/>
    </row>
    <row r="72" spans="1:10" x14ac:dyDescent="0.25">
      <c r="A72" s="241">
        <v>43504</v>
      </c>
      <c r="B72" s="242">
        <v>19000163</v>
      </c>
      <c r="C72" s="247">
        <v>1</v>
      </c>
      <c r="D72" s="246">
        <v>63810</v>
      </c>
      <c r="E72" s="244"/>
      <c r="F72" s="242"/>
      <c r="G72" s="246"/>
      <c r="H72" s="245"/>
      <c r="I72" s="245"/>
      <c r="J72" s="246"/>
    </row>
    <row r="73" spans="1:10" x14ac:dyDescent="0.25">
      <c r="A73" s="241">
        <v>43505</v>
      </c>
      <c r="B73" s="242">
        <v>19000165</v>
      </c>
      <c r="C73" s="247">
        <v>4</v>
      </c>
      <c r="D73" s="246">
        <v>163185</v>
      </c>
      <c r="E73" s="244"/>
      <c r="F73" s="242"/>
      <c r="G73" s="246"/>
      <c r="H73" s="245"/>
      <c r="I73" s="245">
        <v>1023705</v>
      </c>
      <c r="J73" s="246" t="s">
        <v>17</v>
      </c>
    </row>
    <row r="74" spans="1:10" x14ac:dyDescent="0.25">
      <c r="A74" s="241">
        <v>43505</v>
      </c>
      <c r="B74" s="242">
        <v>19000166</v>
      </c>
      <c r="C74" s="247">
        <v>1</v>
      </c>
      <c r="D74" s="246">
        <v>36330</v>
      </c>
      <c r="E74" s="244"/>
      <c r="F74" s="242"/>
      <c r="G74" s="246"/>
      <c r="H74" s="245"/>
      <c r="I74" s="245"/>
      <c r="J74" s="246"/>
    </row>
    <row r="75" spans="1:10" x14ac:dyDescent="0.25">
      <c r="A75" s="241">
        <v>43505</v>
      </c>
      <c r="B75" s="242">
        <v>19000167</v>
      </c>
      <c r="C75" s="247">
        <v>1</v>
      </c>
      <c r="D75" s="246">
        <v>36750</v>
      </c>
      <c r="E75" s="244"/>
      <c r="F75" s="242"/>
      <c r="G75" s="246"/>
      <c r="H75" s="245"/>
      <c r="I75" s="245"/>
      <c r="J75" s="246"/>
    </row>
    <row r="76" spans="1:10" x14ac:dyDescent="0.25">
      <c r="A76" s="241">
        <v>43507</v>
      </c>
      <c r="B76" s="242">
        <v>19000182</v>
      </c>
      <c r="C76" s="247">
        <v>2</v>
      </c>
      <c r="D76" s="246">
        <v>72195</v>
      </c>
      <c r="E76" s="244"/>
      <c r="F76" s="242"/>
      <c r="G76" s="246"/>
      <c r="H76" s="245"/>
      <c r="I76" s="245"/>
      <c r="J76" s="246"/>
    </row>
    <row r="77" spans="1:10" x14ac:dyDescent="0.25">
      <c r="A77" s="241">
        <v>43507</v>
      </c>
      <c r="B77" s="242">
        <v>19000183</v>
      </c>
      <c r="C77" s="247">
        <v>1</v>
      </c>
      <c r="D77" s="246">
        <v>24375</v>
      </c>
      <c r="E77" s="244"/>
      <c r="F77" s="242"/>
      <c r="G77" s="246"/>
      <c r="H77" s="245"/>
      <c r="I77" s="245"/>
      <c r="J77" s="246"/>
    </row>
    <row r="78" spans="1:10" x14ac:dyDescent="0.25">
      <c r="A78" s="241">
        <v>43508</v>
      </c>
      <c r="B78" s="242">
        <v>19000190</v>
      </c>
      <c r="C78" s="247">
        <v>2</v>
      </c>
      <c r="D78" s="246">
        <v>101160</v>
      </c>
      <c r="E78" s="244"/>
      <c r="F78" s="242"/>
      <c r="G78" s="246"/>
      <c r="H78" s="245"/>
      <c r="I78" s="245"/>
      <c r="J78" s="246"/>
    </row>
    <row r="79" spans="1:10" x14ac:dyDescent="0.25">
      <c r="A79" s="241">
        <v>43509</v>
      </c>
      <c r="B79" s="242">
        <v>19000192</v>
      </c>
      <c r="C79" s="247">
        <v>4</v>
      </c>
      <c r="D79" s="246">
        <v>155085</v>
      </c>
      <c r="E79" s="244"/>
      <c r="F79" s="242"/>
      <c r="G79" s="246"/>
      <c r="H79" s="245"/>
      <c r="I79" s="245"/>
      <c r="J79" s="246"/>
    </row>
    <row r="80" spans="1:10" x14ac:dyDescent="0.25">
      <c r="A80" s="241">
        <v>43509</v>
      </c>
      <c r="B80" s="242">
        <v>19000194</v>
      </c>
      <c r="C80" s="247">
        <v>4</v>
      </c>
      <c r="D80" s="246">
        <v>160380</v>
      </c>
      <c r="E80" s="244"/>
      <c r="F80" s="242"/>
      <c r="G80" s="246"/>
      <c r="H80" s="245"/>
      <c r="I80" s="245"/>
      <c r="J80" s="246"/>
    </row>
    <row r="81" spans="1:10" x14ac:dyDescent="0.25">
      <c r="A81" s="241">
        <v>43509</v>
      </c>
      <c r="B81" s="242">
        <v>19000195</v>
      </c>
      <c r="C81" s="247">
        <v>3</v>
      </c>
      <c r="D81" s="246">
        <v>118305</v>
      </c>
      <c r="E81" s="244"/>
      <c r="F81" s="242"/>
      <c r="G81" s="246"/>
      <c r="H81" s="245"/>
      <c r="I81" s="245"/>
      <c r="J81" s="246"/>
    </row>
    <row r="82" spans="1:10" x14ac:dyDescent="0.25">
      <c r="A82" s="241">
        <v>43510</v>
      </c>
      <c r="B82" s="242">
        <v>19000197</v>
      </c>
      <c r="C82" s="247">
        <v>1</v>
      </c>
      <c r="D82" s="246">
        <v>42090</v>
      </c>
      <c r="E82" s="244"/>
      <c r="F82" s="242"/>
      <c r="G82" s="246"/>
      <c r="H82" s="245"/>
      <c r="I82" s="245"/>
      <c r="J82" s="246"/>
    </row>
    <row r="83" spans="1:10" x14ac:dyDescent="0.25">
      <c r="A83" s="241">
        <v>43510</v>
      </c>
      <c r="B83" s="242">
        <v>19000201</v>
      </c>
      <c r="C83" s="247">
        <v>1</v>
      </c>
      <c r="D83" s="246">
        <v>38385</v>
      </c>
      <c r="E83" s="244"/>
      <c r="F83" s="242"/>
      <c r="G83" s="246"/>
      <c r="H83" s="245"/>
      <c r="I83" s="245"/>
      <c r="J83" s="246"/>
    </row>
    <row r="84" spans="1:10" x14ac:dyDescent="0.25">
      <c r="A84" s="241">
        <v>43510</v>
      </c>
      <c r="B84" s="242">
        <v>19000202</v>
      </c>
      <c r="C84" s="247">
        <v>1</v>
      </c>
      <c r="D84" s="246">
        <v>45480</v>
      </c>
      <c r="E84" s="244"/>
      <c r="F84" s="242"/>
      <c r="G84" s="246"/>
      <c r="H84" s="245"/>
      <c r="I84" s="245"/>
      <c r="J84" s="246"/>
    </row>
    <row r="85" spans="1:10" x14ac:dyDescent="0.25">
      <c r="A85" s="241">
        <v>43511</v>
      </c>
      <c r="B85" s="242">
        <v>19000203</v>
      </c>
      <c r="C85" s="247">
        <v>2</v>
      </c>
      <c r="D85" s="246">
        <v>83865</v>
      </c>
      <c r="E85" s="244"/>
      <c r="F85" s="242"/>
      <c r="G85" s="246"/>
      <c r="H85" s="245"/>
      <c r="I85" s="245"/>
      <c r="J85" s="246"/>
    </row>
    <row r="86" spans="1:10" x14ac:dyDescent="0.25">
      <c r="A86" s="241">
        <v>43512</v>
      </c>
      <c r="B86" s="242">
        <v>19000209</v>
      </c>
      <c r="C86" s="247">
        <v>10</v>
      </c>
      <c r="D86" s="246">
        <v>340755</v>
      </c>
      <c r="E86" s="244"/>
      <c r="F86" s="242"/>
      <c r="G86" s="246"/>
      <c r="H86" s="245"/>
      <c r="I86" s="245"/>
      <c r="J86" s="246"/>
    </row>
    <row r="87" spans="1:10" x14ac:dyDescent="0.25">
      <c r="A87" s="241">
        <v>43512</v>
      </c>
      <c r="B87" s="242">
        <v>19000210</v>
      </c>
      <c r="C87" s="247">
        <v>19</v>
      </c>
      <c r="D87" s="246">
        <v>828495</v>
      </c>
      <c r="E87" s="244"/>
      <c r="F87" s="242"/>
      <c r="G87" s="246"/>
      <c r="H87" s="245"/>
      <c r="I87" s="245">
        <v>2083650</v>
      </c>
      <c r="J87" s="246" t="s">
        <v>17</v>
      </c>
    </row>
    <row r="88" spans="1:10" x14ac:dyDescent="0.25">
      <c r="A88" s="241">
        <v>43512</v>
      </c>
      <c r="B88" s="242">
        <v>19000217</v>
      </c>
      <c r="C88" s="247">
        <v>13</v>
      </c>
      <c r="D88" s="246">
        <v>490350</v>
      </c>
      <c r="E88" s="244"/>
      <c r="F88" s="242"/>
      <c r="G88" s="246"/>
      <c r="H88" s="245"/>
      <c r="I88" s="245"/>
      <c r="J88" s="246"/>
    </row>
    <row r="89" spans="1:10" x14ac:dyDescent="0.25">
      <c r="A89" s="241">
        <v>43512</v>
      </c>
      <c r="B89" s="242">
        <v>19000218</v>
      </c>
      <c r="C89" s="247">
        <v>10</v>
      </c>
      <c r="D89" s="246">
        <v>317475</v>
      </c>
      <c r="E89" s="244"/>
      <c r="F89" s="242"/>
      <c r="G89" s="246"/>
      <c r="H89" s="245"/>
      <c r="I89" s="245"/>
      <c r="J89" s="246"/>
    </row>
    <row r="90" spans="1:10" x14ac:dyDescent="0.25">
      <c r="A90" s="241">
        <v>43512</v>
      </c>
      <c r="B90" s="242">
        <v>19000220</v>
      </c>
      <c r="C90" s="247">
        <v>1</v>
      </c>
      <c r="D90" s="246">
        <v>32115</v>
      </c>
      <c r="E90" s="244"/>
      <c r="F90" s="242"/>
      <c r="G90" s="246"/>
      <c r="H90" s="245"/>
      <c r="I90" s="245"/>
      <c r="J90" s="246"/>
    </row>
    <row r="91" spans="1:10" x14ac:dyDescent="0.25">
      <c r="A91" s="241">
        <v>43514</v>
      </c>
      <c r="B91" s="242">
        <v>19000231</v>
      </c>
      <c r="C91" s="247">
        <v>1</v>
      </c>
      <c r="D91" s="246">
        <v>54945</v>
      </c>
      <c r="E91" s="244"/>
      <c r="F91" s="242"/>
      <c r="G91" s="246"/>
      <c r="H91" s="245"/>
      <c r="I91" s="245"/>
      <c r="J91" s="246"/>
    </row>
    <row r="92" spans="1:10" x14ac:dyDescent="0.25">
      <c r="A92" s="241">
        <v>43514</v>
      </c>
      <c r="B92" s="242">
        <v>19000237</v>
      </c>
      <c r="C92" s="247">
        <v>1</v>
      </c>
      <c r="D92" s="246">
        <v>36720</v>
      </c>
      <c r="E92" s="244"/>
      <c r="F92" s="242"/>
      <c r="G92" s="246"/>
      <c r="H92" s="245"/>
      <c r="I92" s="245"/>
      <c r="J92" s="246"/>
    </row>
    <row r="93" spans="1:10" x14ac:dyDescent="0.25">
      <c r="A93" s="241">
        <v>43514</v>
      </c>
      <c r="B93" s="242">
        <v>19000238</v>
      </c>
      <c r="C93" s="247">
        <v>2</v>
      </c>
      <c r="D93" s="246">
        <v>95790</v>
      </c>
      <c r="E93" s="244"/>
      <c r="F93" s="242"/>
      <c r="G93" s="246"/>
      <c r="H93" s="245"/>
      <c r="I93" s="245"/>
      <c r="J93" s="246"/>
    </row>
    <row r="94" spans="1:10" x14ac:dyDescent="0.25">
      <c r="A94" s="241">
        <v>43515</v>
      </c>
      <c r="B94" s="242">
        <v>19000241</v>
      </c>
      <c r="C94" s="247">
        <v>1</v>
      </c>
      <c r="D94" s="246">
        <v>40635</v>
      </c>
      <c r="E94" s="244"/>
      <c r="F94" s="242"/>
      <c r="G94" s="246"/>
      <c r="H94" s="245"/>
      <c r="I94" s="245"/>
      <c r="J94" s="246"/>
    </row>
    <row r="95" spans="1:10" x14ac:dyDescent="0.25">
      <c r="A95" s="241">
        <v>43515</v>
      </c>
      <c r="B95" s="242">
        <v>19000242</v>
      </c>
      <c r="C95" s="247">
        <v>3</v>
      </c>
      <c r="D95" s="246">
        <v>139635</v>
      </c>
      <c r="E95" s="244"/>
      <c r="F95" s="242"/>
      <c r="G95" s="246"/>
      <c r="H95" s="245"/>
      <c r="I95" s="245"/>
      <c r="J95" s="246"/>
    </row>
    <row r="96" spans="1:10" x14ac:dyDescent="0.25">
      <c r="A96" s="241">
        <v>43516</v>
      </c>
      <c r="B96" s="242">
        <v>19000246</v>
      </c>
      <c r="C96" s="247">
        <v>4</v>
      </c>
      <c r="D96" s="246">
        <v>190395</v>
      </c>
      <c r="E96" s="244"/>
      <c r="F96" s="242"/>
      <c r="G96" s="246"/>
      <c r="H96" s="245"/>
      <c r="I96" s="245"/>
      <c r="J96" s="246"/>
    </row>
    <row r="97" spans="1:10" x14ac:dyDescent="0.25">
      <c r="A97" s="241">
        <v>43517</v>
      </c>
      <c r="B97" s="242">
        <v>19000249</v>
      </c>
      <c r="C97" s="247">
        <v>9</v>
      </c>
      <c r="D97" s="246">
        <v>448305</v>
      </c>
      <c r="E97" s="244"/>
      <c r="F97" s="242"/>
      <c r="G97" s="246"/>
      <c r="H97" s="245"/>
      <c r="I97" s="245"/>
      <c r="J97" s="246"/>
    </row>
    <row r="98" spans="1:10" x14ac:dyDescent="0.25">
      <c r="A98" s="241">
        <v>43517</v>
      </c>
      <c r="B98" s="242">
        <v>19000253</v>
      </c>
      <c r="C98" s="247">
        <v>6</v>
      </c>
      <c r="D98" s="246">
        <v>311655</v>
      </c>
      <c r="E98" s="244"/>
      <c r="F98" s="242"/>
      <c r="G98" s="246"/>
      <c r="H98" s="245"/>
      <c r="I98" s="245"/>
      <c r="J98" s="246"/>
    </row>
    <row r="99" spans="1:10" x14ac:dyDescent="0.25">
      <c r="A99" s="241">
        <v>43517</v>
      </c>
      <c r="B99" s="242">
        <v>19000254</v>
      </c>
      <c r="C99" s="247">
        <v>4</v>
      </c>
      <c r="D99" s="246">
        <v>136365</v>
      </c>
      <c r="E99" s="244"/>
      <c r="F99" s="242"/>
      <c r="G99" s="246"/>
      <c r="H99" s="245"/>
      <c r="I99" s="245"/>
      <c r="J99" s="246"/>
    </row>
    <row r="100" spans="1:10" x14ac:dyDescent="0.25">
      <c r="A100" s="241">
        <v>43517</v>
      </c>
      <c r="B100" s="242">
        <v>19000255</v>
      </c>
      <c r="C100" s="247">
        <v>8</v>
      </c>
      <c r="D100" s="246">
        <v>297000</v>
      </c>
      <c r="E100" s="244"/>
      <c r="F100" s="242"/>
      <c r="G100" s="246"/>
      <c r="H100" s="245"/>
      <c r="I100" s="245"/>
      <c r="J100" s="246"/>
    </row>
    <row r="101" spans="1:10" x14ac:dyDescent="0.25">
      <c r="A101" s="241">
        <v>43519</v>
      </c>
      <c r="B101" s="242">
        <v>19000262</v>
      </c>
      <c r="C101" s="247">
        <v>4</v>
      </c>
      <c r="D101" s="246">
        <v>280110</v>
      </c>
      <c r="E101" s="244"/>
      <c r="F101" s="242"/>
      <c r="G101" s="246"/>
      <c r="H101" s="245"/>
      <c r="I101" s="245"/>
      <c r="J101" s="246"/>
    </row>
    <row r="102" spans="1:10" x14ac:dyDescent="0.25">
      <c r="A102" s="241">
        <v>43519</v>
      </c>
      <c r="B102" s="242">
        <v>19000264</v>
      </c>
      <c r="C102" s="247">
        <v>5</v>
      </c>
      <c r="D102" s="413">
        <v>245475</v>
      </c>
      <c r="E102" s="244"/>
      <c r="F102" s="242"/>
      <c r="G102" s="246"/>
      <c r="H102" s="245"/>
      <c r="I102" s="245">
        <v>3116970</v>
      </c>
      <c r="J102" s="246" t="s">
        <v>17</v>
      </c>
    </row>
    <row r="103" spans="1:10" x14ac:dyDescent="0.25">
      <c r="A103" s="241">
        <v>43519</v>
      </c>
      <c r="B103" s="242">
        <v>19000268</v>
      </c>
      <c r="C103" s="247">
        <v>2</v>
      </c>
      <c r="D103" s="246">
        <v>101730</v>
      </c>
      <c r="E103" s="244"/>
      <c r="F103" s="242"/>
      <c r="G103" s="246"/>
      <c r="H103" s="245"/>
      <c r="I103" s="245"/>
      <c r="J103" s="246"/>
    </row>
    <row r="104" spans="1:10" x14ac:dyDescent="0.25">
      <c r="A104" s="241">
        <v>43519</v>
      </c>
      <c r="B104" s="242">
        <v>19000269</v>
      </c>
      <c r="C104" s="247">
        <v>2</v>
      </c>
      <c r="D104" s="246">
        <v>76260</v>
      </c>
      <c r="E104" s="244"/>
      <c r="F104" s="242"/>
      <c r="G104" s="246"/>
      <c r="H104" s="245"/>
      <c r="I104" s="245"/>
      <c r="J104" s="246"/>
    </row>
    <row r="105" spans="1:10" x14ac:dyDescent="0.25">
      <c r="A105" s="241">
        <v>43521</v>
      </c>
      <c r="B105" s="242">
        <v>19000284</v>
      </c>
      <c r="C105" s="247">
        <v>1</v>
      </c>
      <c r="D105" s="246">
        <v>49785</v>
      </c>
      <c r="E105" s="244"/>
      <c r="F105" s="242"/>
      <c r="G105" s="246"/>
      <c r="H105" s="245"/>
      <c r="I105" s="245"/>
      <c r="J105" s="246"/>
    </row>
    <row r="106" spans="1:10" x14ac:dyDescent="0.25">
      <c r="A106" s="241">
        <v>43521</v>
      </c>
      <c r="B106" s="242">
        <v>19000289</v>
      </c>
      <c r="C106" s="247">
        <v>3</v>
      </c>
      <c r="D106" s="246">
        <v>135720</v>
      </c>
      <c r="E106" s="244"/>
      <c r="F106" s="242"/>
      <c r="G106" s="246"/>
      <c r="H106" s="245"/>
      <c r="I106" s="245"/>
      <c r="J106" s="246"/>
    </row>
    <row r="107" spans="1:10" x14ac:dyDescent="0.25">
      <c r="A107" s="241">
        <v>43521</v>
      </c>
      <c r="B107" s="242">
        <v>19000290</v>
      </c>
      <c r="C107" s="247">
        <v>4</v>
      </c>
      <c r="D107" s="246">
        <v>194580</v>
      </c>
      <c r="E107" s="244"/>
      <c r="F107" s="242"/>
      <c r="G107" s="246"/>
      <c r="H107" s="245"/>
      <c r="I107" s="245"/>
      <c r="J107" s="246"/>
    </row>
    <row r="108" spans="1:10" x14ac:dyDescent="0.25">
      <c r="A108" s="241">
        <v>43522</v>
      </c>
      <c r="B108" s="242">
        <v>19000292</v>
      </c>
      <c r="C108" s="247">
        <v>1</v>
      </c>
      <c r="D108" s="246">
        <v>50700</v>
      </c>
      <c r="E108" s="244"/>
      <c r="F108" s="242"/>
      <c r="G108" s="246"/>
      <c r="H108" s="245"/>
      <c r="I108" s="245"/>
      <c r="J108" s="246"/>
    </row>
    <row r="109" spans="1:10" x14ac:dyDescent="0.25">
      <c r="A109" s="241">
        <v>43522</v>
      </c>
      <c r="B109" s="242">
        <v>19000297</v>
      </c>
      <c r="C109" s="247">
        <v>2</v>
      </c>
      <c r="D109" s="246">
        <v>64635</v>
      </c>
      <c r="E109" s="244"/>
      <c r="F109" s="242"/>
      <c r="G109" s="246"/>
      <c r="H109" s="245"/>
      <c r="I109" s="245"/>
      <c r="J109" s="246"/>
    </row>
    <row r="110" spans="1:10" x14ac:dyDescent="0.25">
      <c r="A110" s="241">
        <v>43523</v>
      </c>
      <c r="B110" s="242">
        <v>19000302</v>
      </c>
      <c r="C110" s="247">
        <v>5</v>
      </c>
      <c r="D110" s="246">
        <v>191985</v>
      </c>
      <c r="E110" s="244"/>
      <c r="F110" s="242"/>
      <c r="G110" s="246"/>
      <c r="H110" s="245"/>
      <c r="I110" s="245"/>
      <c r="J110" s="246"/>
    </row>
    <row r="111" spans="1:10" x14ac:dyDescent="0.25">
      <c r="A111" s="241">
        <v>43523</v>
      </c>
      <c r="B111" s="242">
        <v>19000303</v>
      </c>
      <c r="C111" s="247">
        <v>6</v>
      </c>
      <c r="D111" s="246">
        <v>254115</v>
      </c>
      <c r="E111" s="244"/>
      <c r="F111" s="242"/>
      <c r="G111" s="246"/>
      <c r="H111" s="245"/>
      <c r="I111" s="245"/>
      <c r="J111" s="246"/>
    </row>
    <row r="112" spans="1:10" x14ac:dyDescent="0.25">
      <c r="A112" s="241">
        <v>43523</v>
      </c>
      <c r="B112" s="242">
        <v>19000308</v>
      </c>
      <c r="C112" s="247">
        <v>2</v>
      </c>
      <c r="D112" s="246">
        <v>74835</v>
      </c>
      <c r="E112" s="244"/>
      <c r="F112" s="242"/>
      <c r="G112" s="246"/>
      <c r="H112" s="245"/>
      <c r="I112" s="245"/>
      <c r="J112" s="246"/>
    </row>
    <row r="113" spans="1:10" x14ac:dyDescent="0.25">
      <c r="A113" s="241">
        <v>43523</v>
      </c>
      <c r="B113" s="242">
        <v>19000309</v>
      </c>
      <c r="C113" s="247">
        <v>1</v>
      </c>
      <c r="D113" s="246">
        <v>94935</v>
      </c>
      <c r="E113" s="244"/>
      <c r="F113" s="242"/>
      <c r="G113" s="246"/>
      <c r="H113" s="245"/>
      <c r="I113" s="245"/>
      <c r="J113" s="246"/>
    </row>
    <row r="114" spans="1:10" x14ac:dyDescent="0.25">
      <c r="A114" s="241">
        <v>43524</v>
      </c>
      <c r="B114" s="242">
        <v>19000319</v>
      </c>
      <c r="C114" s="247">
        <v>4</v>
      </c>
      <c r="D114" s="246">
        <v>142035</v>
      </c>
      <c r="E114" s="244"/>
      <c r="F114" s="242"/>
      <c r="G114" s="246"/>
      <c r="H114" s="245"/>
      <c r="I114" s="245"/>
      <c r="J114" s="246"/>
    </row>
    <row r="115" spans="1:10" x14ac:dyDescent="0.25">
      <c r="A115" s="241">
        <v>43524</v>
      </c>
      <c r="B115" s="242">
        <v>19000320</v>
      </c>
      <c r="C115" s="247">
        <v>3</v>
      </c>
      <c r="D115" s="246">
        <v>136710</v>
      </c>
      <c r="E115" s="244"/>
      <c r="F115" s="242"/>
      <c r="G115" s="246"/>
      <c r="H115" s="245"/>
      <c r="I115" s="245"/>
      <c r="J115" s="246"/>
    </row>
    <row r="116" spans="1:10" x14ac:dyDescent="0.25">
      <c r="A116" s="241">
        <v>43524</v>
      </c>
      <c r="B116" s="242">
        <v>19000325</v>
      </c>
      <c r="C116" s="247">
        <v>3</v>
      </c>
      <c r="D116" s="246">
        <v>186285</v>
      </c>
      <c r="E116" s="244"/>
      <c r="F116" s="242"/>
      <c r="G116" s="246"/>
      <c r="H116" s="245"/>
      <c r="I116" s="245"/>
      <c r="J116" s="246"/>
    </row>
    <row r="117" spans="1:10" x14ac:dyDescent="0.25">
      <c r="A117" s="241">
        <v>43524</v>
      </c>
      <c r="B117" s="242">
        <v>19000326</v>
      </c>
      <c r="C117" s="247">
        <v>1</v>
      </c>
      <c r="D117" s="246">
        <v>24375</v>
      </c>
      <c r="E117" s="244"/>
      <c r="F117" s="242"/>
      <c r="G117" s="246"/>
      <c r="H117" s="245"/>
      <c r="I117" s="245">
        <v>1778685</v>
      </c>
      <c r="J117" s="246" t="s">
        <v>17</v>
      </c>
    </row>
    <row r="118" spans="1:10" x14ac:dyDescent="0.25">
      <c r="A118" s="241">
        <v>43526</v>
      </c>
      <c r="B118" s="242">
        <v>19000343</v>
      </c>
      <c r="C118" s="247">
        <v>5</v>
      </c>
      <c r="D118" s="246">
        <v>321150</v>
      </c>
      <c r="E118" s="244" t="s">
        <v>278</v>
      </c>
      <c r="F118" s="242">
        <v>1</v>
      </c>
      <c r="G118" s="246">
        <v>31590</v>
      </c>
      <c r="H118" s="245"/>
      <c r="I118" s="245"/>
      <c r="J118" s="246"/>
    </row>
    <row r="119" spans="1:10" x14ac:dyDescent="0.25">
      <c r="A119" s="241">
        <v>43526</v>
      </c>
      <c r="B119" s="242">
        <v>19000345</v>
      </c>
      <c r="C119" s="247">
        <v>4</v>
      </c>
      <c r="D119" s="246">
        <v>316890</v>
      </c>
      <c r="E119" s="244"/>
      <c r="F119" s="242"/>
      <c r="G119" s="246"/>
      <c r="H119" s="245"/>
      <c r="I119" s="245"/>
      <c r="J119" s="246"/>
    </row>
    <row r="120" spans="1:10" x14ac:dyDescent="0.25">
      <c r="A120" s="241">
        <v>43526</v>
      </c>
      <c r="B120" s="242">
        <v>19000346</v>
      </c>
      <c r="C120" s="247">
        <v>1</v>
      </c>
      <c r="D120" s="246">
        <v>65250</v>
      </c>
      <c r="E120" s="244"/>
      <c r="F120" s="242"/>
      <c r="G120" s="246"/>
      <c r="H120" s="245"/>
      <c r="I120" s="245"/>
      <c r="J120" s="246"/>
    </row>
    <row r="121" spans="1:10" x14ac:dyDescent="0.25">
      <c r="A121" s="241">
        <v>43528</v>
      </c>
      <c r="B121" s="242">
        <v>19000356</v>
      </c>
      <c r="C121" s="247">
        <v>1</v>
      </c>
      <c r="D121" s="246">
        <v>103500</v>
      </c>
      <c r="E121" s="244"/>
      <c r="F121" s="242"/>
      <c r="G121" s="246"/>
      <c r="H121" s="245"/>
      <c r="I121" s="245"/>
      <c r="J121" s="246"/>
    </row>
    <row r="122" spans="1:10" x14ac:dyDescent="0.25">
      <c r="A122" s="241">
        <v>43528</v>
      </c>
      <c r="B122" s="242">
        <v>19000359</v>
      </c>
      <c r="C122" s="247">
        <v>3</v>
      </c>
      <c r="D122" s="246">
        <v>174000</v>
      </c>
      <c r="E122" s="244"/>
      <c r="F122" s="242"/>
      <c r="G122" s="246"/>
      <c r="H122" s="245"/>
      <c r="I122" s="245"/>
      <c r="J122" s="246"/>
    </row>
    <row r="123" spans="1:10" x14ac:dyDescent="0.25">
      <c r="A123" s="241">
        <v>43529</v>
      </c>
      <c r="B123" s="242">
        <v>19000361</v>
      </c>
      <c r="C123" s="247">
        <v>1</v>
      </c>
      <c r="D123" s="246">
        <v>46200</v>
      </c>
      <c r="E123" s="244"/>
      <c r="F123" s="242"/>
      <c r="G123" s="246"/>
      <c r="H123" s="245"/>
      <c r="I123" s="245"/>
      <c r="J123" s="246"/>
    </row>
    <row r="124" spans="1:10" x14ac:dyDescent="0.25">
      <c r="A124" s="241">
        <v>43529</v>
      </c>
      <c r="B124" s="242">
        <v>19000362</v>
      </c>
      <c r="C124" s="247">
        <v>2</v>
      </c>
      <c r="D124" s="246">
        <v>80070</v>
      </c>
      <c r="E124" s="244"/>
      <c r="F124" s="242"/>
      <c r="G124" s="246"/>
      <c r="H124" s="245"/>
      <c r="I124" s="245"/>
      <c r="J124" s="246"/>
    </row>
    <row r="125" spans="1:10" x14ac:dyDescent="0.25">
      <c r="A125" s="241">
        <v>43529</v>
      </c>
      <c r="B125" s="242">
        <v>19000364</v>
      </c>
      <c r="C125" s="247">
        <v>1</v>
      </c>
      <c r="D125" s="246">
        <v>68040</v>
      </c>
      <c r="E125" s="244"/>
      <c r="F125" s="242"/>
      <c r="G125" s="246"/>
      <c r="H125" s="245"/>
      <c r="I125" s="245"/>
      <c r="J125" s="246"/>
    </row>
    <row r="126" spans="1:10" x14ac:dyDescent="0.25">
      <c r="A126" s="241">
        <v>43530</v>
      </c>
      <c r="B126" s="242">
        <v>19000366</v>
      </c>
      <c r="C126" s="247">
        <v>1</v>
      </c>
      <c r="D126" s="246">
        <v>46500</v>
      </c>
      <c r="E126" s="244" t="s">
        <v>291</v>
      </c>
      <c r="F126" s="242">
        <v>1</v>
      </c>
      <c r="G126" s="246">
        <v>58500</v>
      </c>
      <c r="H126" s="245"/>
      <c r="I126" s="245"/>
      <c r="J126" s="246"/>
    </row>
    <row r="127" spans="1:10" x14ac:dyDescent="0.25">
      <c r="A127" s="241">
        <v>43530</v>
      </c>
      <c r="B127" s="242">
        <v>19000369</v>
      </c>
      <c r="C127" s="247">
        <v>1</v>
      </c>
      <c r="D127" s="246">
        <v>61200</v>
      </c>
      <c r="E127" s="244"/>
      <c r="F127" s="242"/>
      <c r="G127" s="246"/>
      <c r="H127" s="245"/>
      <c r="I127" s="245"/>
      <c r="J127" s="246"/>
    </row>
    <row r="128" spans="1:10" x14ac:dyDescent="0.25">
      <c r="A128" s="241">
        <v>43530</v>
      </c>
      <c r="B128" s="242">
        <v>19000370</v>
      </c>
      <c r="C128" s="247">
        <v>1</v>
      </c>
      <c r="D128" s="246">
        <v>78750</v>
      </c>
      <c r="E128" s="244"/>
      <c r="F128" s="242"/>
      <c r="G128" s="246"/>
      <c r="H128" s="245"/>
      <c r="I128" s="245"/>
      <c r="J128" s="246"/>
    </row>
    <row r="129" spans="1:10" x14ac:dyDescent="0.25">
      <c r="A129" s="241">
        <v>43531</v>
      </c>
      <c r="B129" s="242">
        <v>19000374</v>
      </c>
      <c r="C129" s="247">
        <v>1</v>
      </c>
      <c r="D129" s="246">
        <v>42750</v>
      </c>
      <c r="E129" s="244"/>
      <c r="F129" s="242"/>
      <c r="G129" s="246"/>
      <c r="H129" s="245"/>
      <c r="I129" s="245"/>
      <c r="J129" s="246"/>
    </row>
    <row r="130" spans="1:10" x14ac:dyDescent="0.25">
      <c r="A130" s="241">
        <v>43531</v>
      </c>
      <c r="B130" s="242">
        <v>19000376</v>
      </c>
      <c r="C130" s="247">
        <v>1</v>
      </c>
      <c r="D130" s="246">
        <v>58500</v>
      </c>
      <c r="E130" s="244"/>
      <c r="F130" s="242"/>
      <c r="G130" s="246"/>
      <c r="H130" s="245"/>
      <c r="I130" s="245">
        <v>1372710</v>
      </c>
      <c r="J130" s="246" t="s">
        <v>17</v>
      </c>
    </row>
    <row r="131" spans="1:10" x14ac:dyDescent="0.25">
      <c r="A131" s="241">
        <v>43533</v>
      </c>
      <c r="B131" s="242">
        <v>19000384</v>
      </c>
      <c r="C131" s="247">
        <v>1</v>
      </c>
      <c r="D131" s="246">
        <v>45000</v>
      </c>
      <c r="E131" s="244"/>
      <c r="F131" s="242"/>
      <c r="G131" s="246"/>
      <c r="H131" s="245"/>
      <c r="I131" s="245"/>
      <c r="J131" s="246"/>
    </row>
    <row r="132" spans="1:10" x14ac:dyDescent="0.25">
      <c r="A132" s="241">
        <v>43535</v>
      </c>
      <c r="B132" s="242">
        <v>19000393</v>
      </c>
      <c r="C132" s="247">
        <v>1</v>
      </c>
      <c r="D132" s="246">
        <v>61875</v>
      </c>
      <c r="E132" s="244"/>
      <c r="F132" s="242"/>
      <c r="G132" s="246"/>
      <c r="H132" s="245"/>
      <c r="I132" s="245"/>
      <c r="J132" s="246"/>
    </row>
    <row r="133" spans="1:10" x14ac:dyDescent="0.25">
      <c r="A133" s="241">
        <v>43535</v>
      </c>
      <c r="B133" s="242">
        <v>19000394</v>
      </c>
      <c r="C133" s="247">
        <v>1</v>
      </c>
      <c r="D133" s="246">
        <v>51300</v>
      </c>
      <c r="E133" s="244"/>
      <c r="F133" s="242"/>
      <c r="G133" s="246"/>
      <c r="H133" s="245"/>
      <c r="I133" s="245"/>
      <c r="J133" s="246"/>
    </row>
    <row r="134" spans="1:10" x14ac:dyDescent="0.25">
      <c r="A134" s="241">
        <v>43535</v>
      </c>
      <c r="B134" s="242">
        <v>19000395</v>
      </c>
      <c r="C134" s="247">
        <v>1</v>
      </c>
      <c r="D134" s="246">
        <v>65250</v>
      </c>
      <c r="E134" s="244"/>
      <c r="F134" s="242"/>
      <c r="G134" s="246"/>
      <c r="H134" s="245"/>
      <c r="I134" s="245"/>
      <c r="J134" s="246"/>
    </row>
    <row r="135" spans="1:10" x14ac:dyDescent="0.25">
      <c r="A135" s="241">
        <v>43535</v>
      </c>
      <c r="B135" s="242">
        <v>19000397</v>
      </c>
      <c r="C135" s="247">
        <v>2</v>
      </c>
      <c r="D135" s="246">
        <v>169515</v>
      </c>
      <c r="E135" s="244"/>
      <c r="F135" s="242"/>
      <c r="G135" s="246"/>
      <c r="H135" s="245"/>
      <c r="I135" s="245"/>
      <c r="J135" s="246"/>
    </row>
    <row r="136" spans="1:10" x14ac:dyDescent="0.25">
      <c r="A136" s="241">
        <v>43536</v>
      </c>
      <c r="B136" s="242">
        <v>19000399</v>
      </c>
      <c r="C136" s="247">
        <v>1</v>
      </c>
      <c r="D136" s="246">
        <v>46500</v>
      </c>
      <c r="E136" s="244" t="s">
        <v>310</v>
      </c>
      <c r="F136" s="242">
        <v>2</v>
      </c>
      <c r="G136" s="246">
        <v>78120</v>
      </c>
      <c r="H136" s="245"/>
      <c r="I136" s="245"/>
      <c r="J136" s="246"/>
    </row>
    <row r="137" spans="1:10" x14ac:dyDescent="0.25">
      <c r="A137" s="241">
        <v>43537</v>
      </c>
      <c r="B137" s="242">
        <v>19000403</v>
      </c>
      <c r="C137" s="247">
        <v>1</v>
      </c>
      <c r="D137" s="246">
        <v>58500</v>
      </c>
      <c r="E137" s="244"/>
      <c r="F137" s="242"/>
      <c r="G137" s="246"/>
      <c r="H137" s="245"/>
      <c r="I137" s="245"/>
      <c r="J137" s="246"/>
    </row>
    <row r="138" spans="1:10" x14ac:dyDescent="0.25">
      <c r="A138" s="241">
        <v>43537</v>
      </c>
      <c r="B138" s="242">
        <v>19000404</v>
      </c>
      <c r="C138" s="247">
        <v>2</v>
      </c>
      <c r="D138" s="246">
        <v>114375</v>
      </c>
      <c r="E138" s="244"/>
      <c r="F138" s="242"/>
      <c r="G138" s="246"/>
      <c r="H138" s="245"/>
      <c r="I138" s="245"/>
      <c r="J138" s="246"/>
    </row>
    <row r="139" spans="1:10" x14ac:dyDescent="0.25">
      <c r="A139" s="241">
        <v>43537</v>
      </c>
      <c r="B139" s="242">
        <v>19000405</v>
      </c>
      <c r="C139" s="247">
        <v>1</v>
      </c>
      <c r="D139" s="246">
        <v>65835</v>
      </c>
      <c r="E139" s="244"/>
      <c r="F139" s="242"/>
      <c r="G139" s="246"/>
      <c r="H139" s="245"/>
      <c r="I139" s="245"/>
      <c r="J139" s="246"/>
    </row>
    <row r="140" spans="1:10" x14ac:dyDescent="0.25">
      <c r="A140" s="241">
        <v>43538</v>
      </c>
      <c r="B140" s="242">
        <v>19000409</v>
      </c>
      <c r="C140" s="247">
        <v>1</v>
      </c>
      <c r="D140" s="246">
        <v>84330</v>
      </c>
      <c r="E140" s="244" t="s">
        <v>311</v>
      </c>
      <c r="F140" s="242">
        <v>1</v>
      </c>
      <c r="G140" s="246">
        <v>46500</v>
      </c>
      <c r="H140" s="245"/>
      <c r="I140" s="245"/>
      <c r="J140" s="246"/>
    </row>
    <row r="141" spans="1:10" x14ac:dyDescent="0.25">
      <c r="A141" s="241">
        <v>43538</v>
      </c>
      <c r="B141" s="242">
        <v>19000410</v>
      </c>
      <c r="C141" s="247">
        <v>2</v>
      </c>
      <c r="D141" s="246">
        <v>112500</v>
      </c>
      <c r="E141" s="244"/>
      <c r="F141" s="242"/>
      <c r="G141" s="246"/>
      <c r="H141" s="245"/>
      <c r="I141" s="245"/>
      <c r="J141" s="246"/>
    </row>
    <row r="142" spans="1:10" x14ac:dyDescent="0.25">
      <c r="A142" s="241">
        <v>43540</v>
      </c>
      <c r="B142" s="242">
        <v>19000417</v>
      </c>
      <c r="C142" s="247">
        <v>2</v>
      </c>
      <c r="D142" s="246">
        <v>146790</v>
      </c>
      <c r="E142" s="244"/>
      <c r="F142" s="242"/>
      <c r="G142" s="246"/>
      <c r="H142" s="245"/>
      <c r="I142" s="245">
        <v>897150</v>
      </c>
      <c r="J142" s="246" t="s">
        <v>17</v>
      </c>
    </row>
    <row r="143" spans="1:10" x14ac:dyDescent="0.25">
      <c r="A143" s="98">
        <v>43540</v>
      </c>
      <c r="B143" s="99">
        <v>19000423</v>
      </c>
      <c r="C143" s="100">
        <v>3</v>
      </c>
      <c r="D143" s="34">
        <v>207900</v>
      </c>
      <c r="E143" s="101"/>
      <c r="F143" s="99"/>
      <c r="G143" s="34"/>
      <c r="H143" s="102"/>
      <c r="I143" s="102"/>
      <c r="J143" s="34"/>
    </row>
    <row r="144" spans="1:10" x14ac:dyDescent="0.25">
      <c r="A144" s="98">
        <v>43540</v>
      </c>
      <c r="B144" s="99">
        <v>19000424</v>
      </c>
      <c r="C144" s="100">
        <v>1</v>
      </c>
      <c r="D144" s="34">
        <v>82500</v>
      </c>
      <c r="E144" s="101"/>
      <c r="F144" s="99"/>
      <c r="G144" s="34"/>
      <c r="H144" s="102"/>
      <c r="I144" s="102"/>
      <c r="J144" s="34"/>
    </row>
    <row r="145" spans="1:10" x14ac:dyDescent="0.25">
      <c r="A145" s="98"/>
      <c r="B145" s="99"/>
      <c r="C145" s="100"/>
      <c r="D145" s="34"/>
      <c r="E145" s="101"/>
      <c r="F145" s="99"/>
      <c r="G145" s="34"/>
      <c r="H145" s="102"/>
      <c r="I145" s="102"/>
      <c r="J145" s="34"/>
    </row>
    <row r="146" spans="1:10" x14ac:dyDescent="0.25">
      <c r="A146" s="98"/>
      <c r="B146" s="99"/>
      <c r="C146" s="100"/>
      <c r="D146" s="34"/>
      <c r="E146" s="101"/>
      <c r="F146" s="99"/>
      <c r="G146" s="34"/>
      <c r="H146" s="102"/>
      <c r="I146" s="102"/>
      <c r="J146" s="34"/>
    </row>
    <row r="147" spans="1:10" x14ac:dyDescent="0.25">
      <c r="A147" s="98"/>
      <c r="B147" s="99"/>
      <c r="C147" s="100"/>
      <c r="D147" s="34"/>
      <c r="E147" s="101"/>
      <c r="F147" s="99"/>
      <c r="G147" s="34"/>
      <c r="H147" s="102"/>
      <c r="I147" s="102"/>
      <c r="J147" s="34"/>
    </row>
    <row r="148" spans="1:10" x14ac:dyDescent="0.25">
      <c r="A148" s="98"/>
      <c r="B148" s="99"/>
      <c r="C148" s="100"/>
      <c r="D148" s="34"/>
      <c r="E148" s="101"/>
      <c r="F148" s="99"/>
      <c r="G148" s="34"/>
      <c r="H148" s="102"/>
      <c r="I148" s="102"/>
      <c r="J148" s="34"/>
    </row>
    <row r="149" spans="1:10" x14ac:dyDescent="0.25">
      <c r="A149" s="98"/>
      <c r="B149" s="99"/>
      <c r="C149" s="100"/>
      <c r="D149" s="34"/>
      <c r="E149" s="101"/>
      <c r="F149" s="99"/>
      <c r="G149" s="34"/>
      <c r="H149" s="102"/>
      <c r="I149" s="102"/>
      <c r="J149" s="34"/>
    </row>
    <row r="150" spans="1:10" x14ac:dyDescent="0.25">
      <c r="A150" s="235"/>
      <c r="B150" s="234"/>
      <c r="C150" s="240"/>
      <c r="D150" s="236"/>
      <c r="E150" s="237"/>
      <c r="F150" s="234"/>
      <c r="G150" s="236"/>
      <c r="H150" s="239"/>
      <c r="I150" s="239"/>
      <c r="J150" s="236"/>
    </row>
    <row r="151" spans="1:10" x14ac:dyDescent="0.25">
      <c r="A151" s="235"/>
      <c r="B151" s="223" t="s">
        <v>11</v>
      </c>
      <c r="C151" s="232">
        <f>SUM(C8:C150)</f>
        <v>353</v>
      </c>
      <c r="D151" s="224"/>
      <c r="E151" s="223" t="s">
        <v>11</v>
      </c>
      <c r="F151" s="223">
        <f>SUM(F8:F150)</f>
        <v>11</v>
      </c>
      <c r="G151" s="224">
        <f>SUM(G8:G150)</f>
        <v>553740</v>
      </c>
      <c r="H151" s="239"/>
      <c r="I151" s="239"/>
      <c r="J151" s="236"/>
    </row>
    <row r="152" spans="1:10" x14ac:dyDescent="0.25">
      <c r="A152" s="235"/>
      <c r="B152" s="223"/>
      <c r="C152" s="232"/>
      <c r="D152" s="224"/>
      <c r="E152" s="237"/>
      <c r="F152" s="234"/>
      <c r="G152" s="236"/>
      <c r="H152" s="239"/>
      <c r="I152" s="239"/>
      <c r="J152" s="236"/>
    </row>
    <row r="153" spans="1:10" x14ac:dyDescent="0.25">
      <c r="A153" s="225"/>
      <c r="B153" s="226"/>
      <c r="C153" s="240"/>
      <c r="D153" s="236"/>
      <c r="E153" s="223"/>
      <c r="F153" s="234"/>
      <c r="G153" s="420" t="s">
        <v>12</v>
      </c>
      <c r="H153" s="420"/>
      <c r="I153" s="239"/>
      <c r="J153" s="227">
        <f>SUM(D8:D150)</f>
        <v>16592775</v>
      </c>
    </row>
    <row r="154" spans="1:10" x14ac:dyDescent="0.25">
      <c r="A154" s="235"/>
      <c r="B154" s="234"/>
      <c r="C154" s="240"/>
      <c r="D154" s="236"/>
      <c r="E154" s="223"/>
      <c r="F154" s="234"/>
      <c r="G154" s="420" t="s">
        <v>13</v>
      </c>
      <c r="H154" s="420"/>
      <c r="I154" s="239"/>
      <c r="J154" s="227">
        <f>SUM(G8:G150)</f>
        <v>553740</v>
      </c>
    </row>
    <row r="155" spans="1:10" x14ac:dyDescent="0.25">
      <c r="A155" s="228"/>
      <c r="B155" s="237"/>
      <c r="C155" s="240"/>
      <c r="D155" s="236"/>
      <c r="E155" s="237"/>
      <c r="F155" s="234"/>
      <c r="G155" s="420" t="s">
        <v>14</v>
      </c>
      <c r="H155" s="420"/>
      <c r="I155" s="41"/>
      <c r="J155" s="229">
        <f>J153-J154</f>
        <v>16039035</v>
      </c>
    </row>
    <row r="156" spans="1:10" x14ac:dyDescent="0.25">
      <c r="A156" s="235"/>
      <c r="B156" s="230"/>
      <c r="C156" s="240"/>
      <c r="D156" s="231"/>
      <c r="E156" s="237"/>
      <c r="F156" s="223"/>
      <c r="G156" s="420" t="s">
        <v>15</v>
      </c>
      <c r="H156" s="420"/>
      <c r="I156" s="239"/>
      <c r="J156" s="227">
        <f>SUM(H8:H152)</f>
        <v>0</v>
      </c>
    </row>
    <row r="157" spans="1:10" x14ac:dyDescent="0.25">
      <c r="A157" s="235"/>
      <c r="B157" s="230"/>
      <c r="C157" s="240"/>
      <c r="D157" s="231"/>
      <c r="E157" s="237"/>
      <c r="F157" s="223"/>
      <c r="G157" s="420" t="s">
        <v>16</v>
      </c>
      <c r="H157" s="420"/>
      <c r="I157" s="239"/>
      <c r="J157" s="227">
        <f>J155+J156</f>
        <v>16039035</v>
      </c>
    </row>
    <row r="158" spans="1:10" x14ac:dyDescent="0.25">
      <c r="A158" s="235"/>
      <c r="B158" s="230"/>
      <c r="C158" s="240"/>
      <c r="D158" s="231"/>
      <c r="E158" s="237"/>
      <c r="F158" s="234"/>
      <c r="G158" s="420" t="s">
        <v>5</v>
      </c>
      <c r="H158" s="420"/>
      <c r="I158" s="239"/>
      <c r="J158" s="227">
        <f>SUM(I8:I152)</f>
        <v>15748635</v>
      </c>
    </row>
    <row r="159" spans="1:10" x14ac:dyDescent="0.25">
      <c r="A159" s="235"/>
      <c r="B159" s="230"/>
      <c r="C159" s="240"/>
      <c r="D159" s="231"/>
      <c r="E159" s="237"/>
      <c r="F159" s="234"/>
      <c r="G159" s="420" t="s">
        <v>31</v>
      </c>
      <c r="H159" s="420"/>
      <c r="I159" s="240" t="str">
        <f>IF(J159&gt;0,"SALDO",IF(J159&lt;0,"PIUTANG",IF(J159=0,"LUNAS")))</f>
        <v>PIUTANG</v>
      </c>
      <c r="J159" s="227">
        <f>J158-J157</f>
        <v>-290400</v>
      </c>
    </row>
    <row r="160" spans="1:10" x14ac:dyDescent="0.25">
      <c r="F160" s="219"/>
      <c r="G160" s="219"/>
      <c r="J160" s="219"/>
    </row>
    <row r="161" spans="3:10" x14ac:dyDescent="0.25">
      <c r="C161" s="219"/>
      <c r="D161" s="219"/>
      <c r="F161" s="219"/>
      <c r="G161" s="219"/>
      <c r="J161" s="219"/>
    </row>
    <row r="162" spans="3:10" x14ac:dyDescent="0.25">
      <c r="C162" s="219"/>
      <c r="D162" s="219"/>
      <c r="F162" s="219"/>
      <c r="G162" s="219"/>
      <c r="J162" s="219"/>
    </row>
    <row r="163" spans="3:10" x14ac:dyDescent="0.25">
      <c r="C163" s="219"/>
      <c r="D163" s="219"/>
      <c r="F163" s="219"/>
      <c r="G163" s="219"/>
      <c r="J163" s="219"/>
    </row>
    <row r="164" spans="3:10" x14ac:dyDescent="0.25">
      <c r="C164" s="219"/>
      <c r="D164" s="219"/>
      <c r="F164" s="219"/>
      <c r="G164" s="219"/>
      <c r="J164" s="219"/>
    </row>
    <row r="165" spans="3:10" x14ac:dyDescent="0.25">
      <c r="C165" s="219"/>
      <c r="D165" s="219"/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159:H159"/>
    <mergeCell ref="G153:H153"/>
    <mergeCell ref="G154:H154"/>
    <mergeCell ref="G155:H155"/>
    <mergeCell ref="G156:H156"/>
    <mergeCell ref="G157:H157"/>
    <mergeCell ref="G158:H158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4"/>
  <dimension ref="A1:M67"/>
  <sheetViews>
    <sheetView workbookViewId="0">
      <pane ySplit="7" topLeftCell="A47" activePane="bottomLeft" state="frozen"/>
      <selection pane="bottomLeft" activeCell="B53" sqref="B53"/>
    </sheetView>
  </sheetViews>
  <sheetFormatPr defaultRowHeight="15" x14ac:dyDescent="0.25"/>
  <cols>
    <col min="1" max="1" width="8.7109375" style="233" bestFit="1" customWidth="1"/>
    <col min="2" max="2" width="11.85546875" style="233" bestFit="1" customWidth="1"/>
    <col min="3" max="3" width="5.7109375" style="23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1.140625" style="233" customWidth="1"/>
    <col min="8" max="8" width="11.7109375" style="233" customWidth="1"/>
    <col min="9" max="9" width="15.28515625" style="219" customWidth="1"/>
    <col min="10" max="10" width="18.42578125" style="233" customWidth="1"/>
    <col min="11" max="11" width="9.140625" style="233"/>
    <col min="12" max="13" width="11.5703125" style="233" bestFit="1" customWidth="1"/>
    <col min="14" max="16384" width="9.140625" style="233"/>
  </cols>
  <sheetData>
    <row r="1" spans="1:13" x14ac:dyDescent="0.25">
      <c r="A1" s="218" t="s">
        <v>0</v>
      </c>
      <c r="B1" s="218"/>
      <c r="C1" s="28" t="s">
        <v>198</v>
      </c>
      <c r="D1" s="218"/>
      <c r="E1" s="218"/>
      <c r="F1" s="414" t="s">
        <v>22</v>
      </c>
      <c r="G1" s="414"/>
      <c r="H1" s="414"/>
      <c r="I1" s="220" t="s">
        <v>187</v>
      </c>
      <c r="J1" s="218"/>
      <c r="L1" s="238">
        <f>SUM(D44:D50)</f>
        <v>3062665</v>
      </c>
    </row>
    <row r="2" spans="1:13" x14ac:dyDescent="0.25">
      <c r="A2" s="218" t="s">
        <v>1</v>
      </c>
      <c r="B2" s="218"/>
      <c r="C2" s="28" t="s">
        <v>19</v>
      </c>
      <c r="D2" s="218"/>
      <c r="E2" s="218"/>
      <c r="F2" s="414" t="s">
        <v>21</v>
      </c>
      <c r="G2" s="414"/>
      <c r="H2" s="414"/>
      <c r="I2" s="220">
        <f>J67*-1</f>
        <v>295375</v>
      </c>
      <c r="J2" s="218"/>
      <c r="L2" s="238">
        <f>SUM(G29:G32)</f>
        <v>0</v>
      </c>
      <c r="M2" s="238"/>
    </row>
    <row r="3" spans="1:13" x14ac:dyDescent="0.25">
      <c r="A3" s="218" t="s">
        <v>114</v>
      </c>
      <c r="B3" s="218"/>
      <c r="C3" s="28" t="s">
        <v>199</v>
      </c>
      <c r="D3" s="218"/>
      <c r="E3" s="218"/>
      <c r="F3" s="372"/>
      <c r="G3" s="372"/>
      <c r="H3" s="372"/>
      <c r="I3" s="220"/>
      <c r="J3" s="218"/>
      <c r="L3" s="238">
        <f>L1-L2</f>
        <v>3062665</v>
      </c>
      <c r="M3" s="238"/>
    </row>
    <row r="4" spans="1:13" x14ac:dyDescent="0.25">
      <c r="L4" s="238"/>
    </row>
    <row r="5" spans="1:13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  <c r="L5" s="238"/>
    </row>
    <row r="6" spans="1:13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25" t="s">
        <v>4</v>
      </c>
      <c r="I6" s="457" t="s">
        <v>5</v>
      </c>
      <c r="J6" s="429" t="s">
        <v>6</v>
      </c>
    </row>
    <row r="7" spans="1:13" x14ac:dyDescent="0.25">
      <c r="A7" s="451"/>
      <c r="B7" s="373" t="s">
        <v>7</v>
      </c>
      <c r="C7" s="24" t="s">
        <v>8</v>
      </c>
      <c r="D7" s="374" t="s">
        <v>9</v>
      </c>
      <c r="E7" s="373" t="s">
        <v>10</v>
      </c>
      <c r="F7" s="373" t="s">
        <v>8</v>
      </c>
      <c r="G7" s="374" t="s">
        <v>9</v>
      </c>
      <c r="H7" s="426"/>
      <c r="I7" s="458"/>
      <c r="J7" s="430"/>
    </row>
    <row r="8" spans="1:13" x14ac:dyDescent="0.25">
      <c r="A8" s="241">
        <v>43465</v>
      </c>
      <c r="B8" s="242">
        <v>180182486</v>
      </c>
      <c r="C8" s="129">
        <v>16</v>
      </c>
      <c r="D8" s="246">
        <v>1800400</v>
      </c>
      <c r="E8" s="244"/>
      <c r="F8" s="242"/>
      <c r="G8" s="246"/>
      <c r="H8" s="244"/>
      <c r="I8" s="245">
        <v>2294150</v>
      </c>
      <c r="J8" s="246" t="s">
        <v>17</v>
      </c>
      <c r="L8" s="238"/>
    </row>
    <row r="9" spans="1:13" x14ac:dyDescent="0.25">
      <c r="A9" s="241">
        <v>43467</v>
      </c>
      <c r="B9" s="242">
        <v>190182568</v>
      </c>
      <c r="C9" s="129">
        <v>18</v>
      </c>
      <c r="D9" s="246">
        <v>2201763</v>
      </c>
      <c r="E9" s="244"/>
      <c r="F9" s="242"/>
      <c r="G9" s="246"/>
      <c r="H9" s="244"/>
      <c r="I9" s="245"/>
      <c r="J9" s="246"/>
      <c r="L9" s="238"/>
    </row>
    <row r="10" spans="1:13" x14ac:dyDescent="0.25">
      <c r="A10" s="241">
        <v>43468</v>
      </c>
      <c r="B10" s="242">
        <v>190182593</v>
      </c>
      <c r="C10" s="129">
        <v>12</v>
      </c>
      <c r="D10" s="246">
        <v>1442700</v>
      </c>
      <c r="E10" s="244"/>
      <c r="F10" s="242"/>
      <c r="G10" s="246"/>
      <c r="H10" s="244"/>
      <c r="I10" s="245"/>
      <c r="J10" s="246"/>
      <c r="L10" s="238"/>
    </row>
    <row r="11" spans="1:13" x14ac:dyDescent="0.25">
      <c r="A11" s="241">
        <v>43470</v>
      </c>
      <c r="B11" s="242">
        <v>190182701</v>
      </c>
      <c r="C11" s="129">
        <v>4</v>
      </c>
      <c r="D11" s="246">
        <v>379838</v>
      </c>
      <c r="E11" s="244"/>
      <c r="F11" s="242"/>
      <c r="G11" s="246"/>
      <c r="H11" s="244"/>
      <c r="I11" s="245"/>
      <c r="J11" s="246"/>
      <c r="L11" s="238"/>
    </row>
    <row r="12" spans="1:13" x14ac:dyDescent="0.25">
      <c r="A12" s="241">
        <v>43472</v>
      </c>
      <c r="B12" s="242">
        <v>190182810</v>
      </c>
      <c r="C12" s="129">
        <v>8</v>
      </c>
      <c r="D12" s="246">
        <v>865638</v>
      </c>
      <c r="E12" s="244"/>
      <c r="F12" s="242"/>
      <c r="G12" s="246"/>
      <c r="H12" s="244"/>
      <c r="I12" s="245"/>
      <c r="J12" s="246"/>
      <c r="L12" s="238"/>
    </row>
    <row r="13" spans="1:13" x14ac:dyDescent="0.25">
      <c r="A13" s="241">
        <v>43473</v>
      </c>
      <c r="B13" s="242">
        <v>190182846</v>
      </c>
      <c r="C13" s="129">
        <v>3</v>
      </c>
      <c r="D13" s="246">
        <v>336175</v>
      </c>
      <c r="E13" s="244"/>
      <c r="F13" s="242"/>
      <c r="G13" s="246"/>
      <c r="H13" s="244"/>
      <c r="I13" s="245"/>
      <c r="J13" s="246"/>
      <c r="L13" s="238"/>
    </row>
    <row r="14" spans="1:13" x14ac:dyDescent="0.25">
      <c r="A14" s="241">
        <v>43474</v>
      </c>
      <c r="B14" s="242">
        <v>190182928</v>
      </c>
      <c r="C14" s="129">
        <v>3</v>
      </c>
      <c r="D14" s="246">
        <v>257950</v>
      </c>
      <c r="E14" s="244"/>
      <c r="F14" s="242"/>
      <c r="G14" s="246"/>
      <c r="H14" s="244"/>
      <c r="I14" s="245">
        <v>4990314</v>
      </c>
      <c r="J14" s="246" t="s">
        <v>17</v>
      </c>
      <c r="L14" s="238"/>
    </row>
    <row r="15" spans="1:13" x14ac:dyDescent="0.25">
      <c r="A15" s="241">
        <v>43487</v>
      </c>
      <c r="B15" s="242">
        <v>190183516</v>
      </c>
      <c r="C15" s="129">
        <v>4</v>
      </c>
      <c r="D15" s="246">
        <v>390600</v>
      </c>
      <c r="E15" s="244"/>
      <c r="F15" s="242"/>
      <c r="G15" s="246"/>
      <c r="H15" s="244"/>
      <c r="I15" s="245"/>
      <c r="J15" s="246"/>
      <c r="L15" s="238"/>
    </row>
    <row r="16" spans="1:13" x14ac:dyDescent="0.25">
      <c r="A16" s="241">
        <v>43487</v>
      </c>
      <c r="B16" s="242">
        <v>190183520</v>
      </c>
      <c r="C16" s="129">
        <v>1</v>
      </c>
      <c r="D16" s="246">
        <v>88025</v>
      </c>
      <c r="E16" s="244"/>
      <c r="F16" s="242"/>
      <c r="G16" s="246"/>
      <c r="H16" s="244"/>
      <c r="I16" s="245"/>
      <c r="J16" s="246"/>
      <c r="L16" s="238"/>
    </row>
    <row r="17" spans="1:12" x14ac:dyDescent="0.25">
      <c r="A17" s="241">
        <v>43488</v>
      </c>
      <c r="B17" s="242">
        <v>190183556</v>
      </c>
      <c r="C17" s="129">
        <v>6</v>
      </c>
      <c r="D17" s="246">
        <v>564200</v>
      </c>
      <c r="E17" s="244"/>
      <c r="F17" s="242"/>
      <c r="G17" s="246"/>
      <c r="H17" s="244"/>
      <c r="I17" s="245"/>
      <c r="J17" s="246"/>
      <c r="L17" s="238"/>
    </row>
    <row r="18" spans="1:12" x14ac:dyDescent="0.25">
      <c r="A18" s="241">
        <v>43489</v>
      </c>
      <c r="B18" s="242">
        <v>190183622</v>
      </c>
      <c r="C18" s="129">
        <v>3</v>
      </c>
      <c r="D18" s="246">
        <v>266788</v>
      </c>
      <c r="E18" s="244"/>
      <c r="F18" s="242"/>
      <c r="G18" s="246"/>
      <c r="H18" s="244"/>
      <c r="I18" s="245"/>
      <c r="J18" s="246"/>
      <c r="L18" s="238"/>
    </row>
    <row r="19" spans="1:12" x14ac:dyDescent="0.25">
      <c r="A19" s="241">
        <v>43490</v>
      </c>
      <c r="B19" s="242">
        <v>190183678</v>
      </c>
      <c r="C19" s="129">
        <v>4</v>
      </c>
      <c r="D19" s="246">
        <v>433213</v>
      </c>
      <c r="E19" s="244"/>
      <c r="F19" s="242"/>
      <c r="G19" s="246"/>
      <c r="H19" s="244"/>
      <c r="I19" s="245">
        <v>1742826</v>
      </c>
      <c r="J19" s="246" t="s">
        <v>17</v>
      </c>
      <c r="L19" s="238"/>
    </row>
    <row r="20" spans="1:12" x14ac:dyDescent="0.25">
      <c r="A20" s="241">
        <v>43491</v>
      </c>
      <c r="B20" s="242">
        <v>190183704</v>
      </c>
      <c r="C20" s="129">
        <v>7</v>
      </c>
      <c r="D20" s="246">
        <v>783388</v>
      </c>
      <c r="E20" s="244">
        <v>190046934</v>
      </c>
      <c r="F20" s="242">
        <v>8</v>
      </c>
      <c r="G20" s="246">
        <v>537950</v>
      </c>
      <c r="H20" s="244"/>
      <c r="I20" s="245"/>
      <c r="J20" s="246"/>
      <c r="L20" s="238"/>
    </row>
    <row r="21" spans="1:12" x14ac:dyDescent="0.25">
      <c r="A21" s="241">
        <v>43493</v>
      </c>
      <c r="B21" s="242">
        <v>190183783</v>
      </c>
      <c r="C21" s="129">
        <v>7</v>
      </c>
      <c r="D21" s="246">
        <v>1045888</v>
      </c>
      <c r="E21" s="244"/>
      <c r="F21" s="242"/>
      <c r="G21" s="246"/>
      <c r="H21" s="244"/>
      <c r="I21" s="245"/>
      <c r="J21" s="246"/>
      <c r="L21" s="238"/>
    </row>
    <row r="22" spans="1:12" x14ac:dyDescent="0.25">
      <c r="A22" s="241">
        <v>43494</v>
      </c>
      <c r="B22" s="242">
        <v>19000028</v>
      </c>
      <c r="C22" s="129">
        <v>1</v>
      </c>
      <c r="D22" s="246">
        <v>105088</v>
      </c>
      <c r="E22" s="244"/>
      <c r="F22" s="242"/>
      <c r="G22" s="246"/>
      <c r="H22" s="244"/>
      <c r="I22" s="245"/>
      <c r="J22" s="246"/>
      <c r="L22" s="238"/>
    </row>
    <row r="23" spans="1:12" x14ac:dyDescent="0.25">
      <c r="A23" s="241">
        <v>43497</v>
      </c>
      <c r="B23" s="242">
        <v>19000165</v>
      </c>
      <c r="C23" s="129">
        <v>12</v>
      </c>
      <c r="D23" s="246">
        <v>1237430</v>
      </c>
      <c r="E23" s="244"/>
      <c r="F23" s="242"/>
      <c r="G23" s="246"/>
      <c r="H23" s="244"/>
      <c r="I23" s="245"/>
      <c r="J23" s="246"/>
      <c r="L23" s="238"/>
    </row>
    <row r="24" spans="1:12" x14ac:dyDescent="0.25">
      <c r="A24" s="241">
        <v>43498</v>
      </c>
      <c r="B24" s="242">
        <v>19000198</v>
      </c>
      <c r="C24" s="129">
        <v>3</v>
      </c>
      <c r="D24" s="246">
        <v>425514</v>
      </c>
      <c r="E24" s="244"/>
      <c r="F24" s="242"/>
      <c r="G24" s="246"/>
      <c r="H24" s="244"/>
      <c r="I24" s="245">
        <v>3059358</v>
      </c>
      <c r="J24" s="246" t="s">
        <v>17</v>
      </c>
      <c r="L24" s="238"/>
    </row>
    <row r="25" spans="1:12" x14ac:dyDescent="0.25">
      <c r="A25" s="241">
        <v>43502</v>
      </c>
      <c r="B25" s="242">
        <v>19000413</v>
      </c>
      <c r="C25" s="129">
        <v>13</v>
      </c>
      <c r="D25" s="246">
        <v>1497743</v>
      </c>
      <c r="E25" s="244"/>
      <c r="F25" s="242"/>
      <c r="G25" s="246"/>
      <c r="H25" s="244"/>
      <c r="I25" s="245"/>
      <c r="J25" s="246"/>
      <c r="L25" s="238"/>
    </row>
    <row r="26" spans="1:12" x14ac:dyDescent="0.25">
      <c r="A26" s="241">
        <v>43503</v>
      </c>
      <c r="B26" s="242">
        <v>19000448</v>
      </c>
      <c r="C26" s="129">
        <v>1</v>
      </c>
      <c r="D26" s="246">
        <v>92575</v>
      </c>
      <c r="E26" s="244"/>
      <c r="F26" s="242"/>
      <c r="G26" s="246"/>
      <c r="H26" s="244"/>
      <c r="I26" s="245"/>
      <c r="J26" s="246"/>
      <c r="L26" s="238"/>
    </row>
    <row r="27" spans="1:12" x14ac:dyDescent="0.25">
      <c r="A27" s="241">
        <v>43504</v>
      </c>
      <c r="B27" s="242">
        <v>19000476</v>
      </c>
      <c r="C27" s="129">
        <v>1</v>
      </c>
      <c r="D27" s="246">
        <v>91700</v>
      </c>
      <c r="E27" s="244"/>
      <c r="F27" s="242"/>
      <c r="G27" s="246"/>
      <c r="H27" s="244"/>
      <c r="I27" s="245"/>
      <c r="J27" s="246"/>
      <c r="L27" s="238"/>
    </row>
    <row r="28" spans="1:12" x14ac:dyDescent="0.25">
      <c r="A28" s="241">
        <v>43508</v>
      </c>
      <c r="B28" s="242">
        <v>19000742</v>
      </c>
      <c r="C28" s="129">
        <v>10</v>
      </c>
      <c r="D28" s="246">
        <v>1048779</v>
      </c>
      <c r="E28" s="244"/>
      <c r="F28" s="242"/>
      <c r="G28" s="246"/>
      <c r="H28" s="244"/>
      <c r="I28" s="245">
        <v>2730797</v>
      </c>
      <c r="J28" s="246" t="s">
        <v>17</v>
      </c>
      <c r="L28" s="238"/>
    </row>
    <row r="29" spans="1:12" x14ac:dyDescent="0.25">
      <c r="A29" s="241">
        <v>43509</v>
      </c>
      <c r="B29" s="242">
        <v>19000781</v>
      </c>
      <c r="C29" s="129">
        <v>5</v>
      </c>
      <c r="D29" s="246">
        <v>566302</v>
      </c>
      <c r="E29" s="244"/>
      <c r="F29" s="242"/>
      <c r="G29" s="246"/>
      <c r="H29" s="244"/>
      <c r="I29" s="245"/>
      <c r="J29" s="246"/>
      <c r="L29" s="238"/>
    </row>
    <row r="30" spans="1:12" x14ac:dyDescent="0.25">
      <c r="A30" s="241">
        <v>43509</v>
      </c>
      <c r="B30" s="242">
        <v>19000798</v>
      </c>
      <c r="C30" s="129">
        <v>3</v>
      </c>
      <c r="D30" s="246">
        <v>482126</v>
      </c>
      <c r="E30" s="244"/>
      <c r="F30" s="242"/>
      <c r="G30" s="246"/>
      <c r="H30" s="244"/>
      <c r="I30" s="245"/>
      <c r="J30" s="246"/>
      <c r="L30" s="238"/>
    </row>
    <row r="31" spans="1:12" x14ac:dyDescent="0.25">
      <c r="A31" s="241">
        <v>43511</v>
      </c>
      <c r="B31" s="242">
        <v>19000894</v>
      </c>
      <c r="C31" s="129">
        <v>3</v>
      </c>
      <c r="D31" s="246">
        <v>301701</v>
      </c>
      <c r="E31" s="244"/>
      <c r="F31" s="242"/>
      <c r="G31" s="246"/>
      <c r="H31" s="244"/>
      <c r="I31" s="245"/>
      <c r="J31" s="246"/>
      <c r="L31" s="238"/>
    </row>
    <row r="32" spans="1:12" x14ac:dyDescent="0.25">
      <c r="A32" s="241">
        <v>43512</v>
      </c>
      <c r="B32" s="242">
        <v>19000947</v>
      </c>
      <c r="C32" s="129">
        <v>2</v>
      </c>
      <c r="D32" s="246">
        <v>218576</v>
      </c>
      <c r="E32" s="244"/>
      <c r="F32" s="242"/>
      <c r="G32" s="246"/>
      <c r="H32" s="244"/>
      <c r="I32" s="245">
        <v>1568705</v>
      </c>
      <c r="J32" s="246" t="s">
        <v>17</v>
      </c>
      <c r="L32" s="238"/>
    </row>
    <row r="33" spans="1:12" x14ac:dyDescent="0.25">
      <c r="A33" s="241">
        <v>43514</v>
      </c>
      <c r="B33" s="242">
        <v>19001096</v>
      </c>
      <c r="C33" s="129">
        <v>5</v>
      </c>
      <c r="D33" s="246">
        <v>493425</v>
      </c>
      <c r="E33" s="244"/>
      <c r="F33" s="242"/>
      <c r="G33" s="246"/>
      <c r="H33" s="244"/>
      <c r="I33" s="245"/>
      <c r="J33" s="246"/>
      <c r="L33" s="238"/>
    </row>
    <row r="34" spans="1:12" x14ac:dyDescent="0.25">
      <c r="A34" s="241">
        <v>43514</v>
      </c>
      <c r="B34" s="242">
        <v>19001098</v>
      </c>
      <c r="C34" s="129">
        <v>1</v>
      </c>
      <c r="D34" s="246">
        <v>100045</v>
      </c>
      <c r="E34" s="244"/>
      <c r="F34" s="242"/>
      <c r="G34" s="246"/>
      <c r="H34" s="244"/>
      <c r="I34" s="245"/>
      <c r="J34" s="246"/>
      <c r="L34" s="238"/>
    </row>
    <row r="35" spans="1:12" x14ac:dyDescent="0.25">
      <c r="A35" s="241">
        <v>43515</v>
      </c>
      <c r="B35" s="242">
        <v>19001135</v>
      </c>
      <c r="C35" s="129">
        <v>2</v>
      </c>
      <c r="D35" s="246">
        <v>251090</v>
      </c>
      <c r="E35" s="244"/>
      <c r="F35" s="242"/>
      <c r="G35" s="246"/>
      <c r="H35" s="244"/>
      <c r="I35" s="245"/>
      <c r="J35" s="246"/>
      <c r="L35" s="238"/>
    </row>
    <row r="36" spans="1:12" x14ac:dyDescent="0.25">
      <c r="A36" s="241">
        <v>43516</v>
      </c>
      <c r="B36" s="242">
        <v>19001186</v>
      </c>
      <c r="C36" s="129">
        <v>2</v>
      </c>
      <c r="D36" s="246">
        <v>251260</v>
      </c>
      <c r="E36" s="244"/>
      <c r="F36" s="242"/>
      <c r="G36" s="246"/>
      <c r="H36" s="244"/>
      <c r="I36" s="245"/>
      <c r="J36" s="246"/>
      <c r="L36" s="238"/>
    </row>
    <row r="37" spans="1:12" x14ac:dyDescent="0.25">
      <c r="A37" s="241">
        <v>43517</v>
      </c>
      <c r="B37" s="242">
        <v>19001229</v>
      </c>
      <c r="C37" s="129">
        <v>5</v>
      </c>
      <c r="D37" s="246">
        <v>510255</v>
      </c>
      <c r="E37" s="244"/>
      <c r="F37" s="242"/>
      <c r="G37" s="246"/>
      <c r="H37" s="244"/>
      <c r="I37" s="245">
        <v>1606075</v>
      </c>
      <c r="J37" s="246" t="s">
        <v>17</v>
      </c>
      <c r="L37" s="238"/>
    </row>
    <row r="38" spans="1:12" x14ac:dyDescent="0.25">
      <c r="A38" s="241">
        <v>43519</v>
      </c>
      <c r="B38" s="242">
        <v>19001352</v>
      </c>
      <c r="C38" s="129">
        <v>8</v>
      </c>
      <c r="D38" s="246">
        <v>943160</v>
      </c>
      <c r="E38" s="244"/>
      <c r="F38" s="242"/>
      <c r="G38" s="246"/>
      <c r="H38" s="244"/>
      <c r="I38" s="245"/>
      <c r="J38" s="246"/>
      <c r="L38" s="238"/>
    </row>
    <row r="39" spans="1:12" x14ac:dyDescent="0.25">
      <c r="A39" s="241">
        <v>43519</v>
      </c>
      <c r="B39" s="242">
        <v>19001359</v>
      </c>
      <c r="C39" s="129">
        <v>1</v>
      </c>
      <c r="D39" s="246">
        <v>90695</v>
      </c>
      <c r="E39" s="244"/>
      <c r="F39" s="242"/>
      <c r="G39" s="246"/>
      <c r="H39" s="244"/>
      <c r="I39" s="245"/>
      <c r="J39" s="246"/>
      <c r="L39" s="238"/>
    </row>
    <row r="40" spans="1:12" x14ac:dyDescent="0.25">
      <c r="A40" s="241">
        <v>43522</v>
      </c>
      <c r="B40" s="242">
        <v>19001572</v>
      </c>
      <c r="C40" s="129">
        <v>9</v>
      </c>
      <c r="D40" s="246">
        <v>965720</v>
      </c>
      <c r="E40" s="244"/>
      <c r="F40" s="242"/>
      <c r="G40" s="246"/>
      <c r="H40" s="244"/>
      <c r="I40" s="245"/>
      <c r="J40" s="246"/>
      <c r="L40" s="238"/>
    </row>
    <row r="41" spans="1:12" x14ac:dyDescent="0.25">
      <c r="A41" s="241">
        <v>43523</v>
      </c>
      <c r="B41" s="242">
        <v>19001634</v>
      </c>
      <c r="C41" s="129">
        <v>2</v>
      </c>
      <c r="D41" s="246">
        <v>200090</v>
      </c>
      <c r="E41" s="244"/>
      <c r="F41" s="242"/>
      <c r="G41" s="246"/>
      <c r="H41" s="244"/>
      <c r="I41" s="245"/>
      <c r="J41" s="246"/>
      <c r="L41" s="238"/>
    </row>
    <row r="42" spans="1:12" x14ac:dyDescent="0.25">
      <c r="A42" s="241">
        <v>43524</v>
      </c>
      <c r="B42" s="242">
        <v>19001715</v>
      </c>
      <c r="C42" s="129">
        <v>2</v>
      </c>
      <c r="D42" s="246">
        <v>255595</v>
      </c>
      <c r="E42" s="244"/>
      <c r="F42" s="242"/>
      <c r="G42" s="246"/>
      <c r="H42" s="244"/>
      <c r="I42" s="245"/>
      <c r="J42" s="246"/>
      <c r="L42" s="238"/>
    </row>
    <row r="43" spans="1:12" x14ac:dyDescent="0.25">
      <c r="A43" s="241">
        <v>43526</v>
      </c>
      <c r="B43" s="242">
        <v>19001793</v>
      </c>
      <c r="C43" s="129">
        <v>3</v>
      </c>
      <c r="D43" s="246">
        <v>257295</v>
      </c>
      <c r="E43" s="244"/>
      <c r="F43" s="242"/>
      <c r="G43" s="246"/>
      <c r="H43" s="244"/>
      <c r="I43" s="245">
        <v>2712555</v>
      </c>
      <c r="J43" s="246" t="s">
        <v>17</v>
      </c>
      <c r="L43" s="238"/>
    </row>
    <row r="44" spans="1:12" x14ac:dyDescent="0.25">
      <c r="A44" s="241">
        <v>43529</v>
      </c>
      <c r="B44" s="242">
        <v>19002051</v>
      </c>
      <c r="C44" s="129">
        <v>2</v>
      </c>
      <c r="D44" s="246">
        <v>236045</v>
      </c>
      <c r="E44" s="244"/>
      <c r="F44" s="242"/>
      <c r="G44" s="246"/>
      <c r="H44" s="244"/>
      <c r="I44" s="245"/>
      <c r="J44" s="246"/>
      <c r="L44" s="238"/>
    </row>
    <row r="45" spans="1:12" x14ac:dyDescent="0.25">
      <c r="A45" s="241">
        <v>43529</v>
      </c>
      <c r="B45" s="242">
        <v>19002073</v>
      </c>
      <c r="C45" s="129">
        <v>9</v>
      </c>
      <c r="D45" s="246">
        <v>882760</v>
      </c>
      <c r="E45" s="244"/>
      <c r="F45" s="242"/>
      <c r="G45" s="246"/>
      <c r="H45" s="244"/>
      <c r="I45" s="245"/>
      <c r="J45" s="246"/>
      <c r="L45" s="238"/>
    </row>
    <row r="46" spans="1:12" x14ac:dyDescent="0.25">
      <c r="A46" s="241">
        <v>43530</v>
      </c>
      <c r="B46" s="242">
        <v>19002122</v>
      </c>
      <c r="C46" s="129">
        <v>4</v>
      </c>
      <c r="D46" s="246">
        <v>417180</v>
      </c>
      <c r="E46" s="244"/>
      <c r="F46" s="242"/>
      <c r="G46" s="246"/>
      <c r="H46" s="244"/>
      <c r="I46" s="245"/>
      <c r="J46" s="246"/>
      <c r="L46" s="238"/>
    </row>
    <row r="47" spans="1:12" x14ac:dyDescent="0.25">
      <c r="A47" s="241">
        <v>43530</v>
      </c>
      <c r="B47" s="242">
        <v>19002123</v>
      </c>
      <c r="C47" s="129">
        <v>1</v>
      </c>
      <c r="D47" s="246">
        <v>95030</v>
      </c>
      <c r="E47" s="244"/>
      <c r="F47" s="242"/>
      <c r="G47" s="246"/>
      <c r="H47" s="244"/>
      <c r="I47" s="245"/>
      <c r="J47" s="246"/>
      <c r="L47" s="238"/>
    </row>
    <row r="48" spans="1:12" x14ac:dyDescent="0.25">
      <c r="A48" s="241">
        <v>43531</v>
      </c>
      <c r="B48" s="242">
        <v>19002191</v>
      </c>
      <c r="C48" s="129">
        <v>2</v>
      </c>
      <c r="D48" s="246">
        <v>194395</v>
      </c>
      <c r="E48" s="244"/>
      <c r="F48" s="242"/>
      <c r="G48" s="246"/>
      <c r="H48" s="244"/>
      <c r="I48" s="245"/>
      <c r="J48" s="246"/>
      <c r="L48" s="238"/>
    </row>
    <row r="49" spans="1:12" x14ac:dyDescent="0.25">
      <c r="A49" s="241">
        <v>43532</v>
      </c>
      <c r="B49" s="242">
        <v>19002227</v>
      </c>
      <c r="C49" s="129">
        <v>11</v>
      </c>
      <c r="D49" s="246">
        <v>1141715</v>
      </c>
      <c r="E49" s="244"/>
      <c r="F49" s="242"/>
      <c r="G49" s="246"/>
      <c r="H49" s="244"/>
      <c r="I49" s="245"/>
      <c r="J49" s="246"/>
      <c r="L49" s="238"/>
    </row>
    <row r="50" spans="1:12" x14ac:dyDescent="0.25">
      <c r="A50" s="241">
        <v>43532</v>
      </c>
      <c r="B50" s="242">
        <v>19002230</v>
      </c>
      <c r="C50" s="129">
        <v>1</v>
      </c>
      <c r="D50" s="246">
        <v>95540</v>
      </c>
      <c r="E50" s="244"/>
      <c r="F50" s="242"/>
      <c r="G50" s="246"/>
      <c r="H50" s="244"/>
      <c r="I50" s="245">
        <v>3062665</v>
      </c>
      <c r="J50" s="246" t="s">
        <v>17</v>
      </c>
      <c r="L50" s="238"/>
    </row>
    <row r="51" spans="1:12" x14ac:dyDescent="0.25">
      <c r="A51" s="241">
        <v>43536</v>
      </c>
      <c r="B51" s="242">
        <v>19002516</v>
      </c>
      <c r="C51" s="129">
        <v>6</v>
      </c>
      <c r="D51" s="246">
        <v>717455</v>
      </c>
      <c r="E51" s="244"/>
      <c r="F51" s="242"/>
      <c r="G51" s="246"/>
      <c r="H51" s="244"/>
      <c r="I51" s="245"/>
      <c r="J51" s="246"/>
      <c r="L51" s="238"/>
    </row>
    <row r="52" spans="1:12" x14ac:dyDescent="0.25">
      <c r="A52" s="241">
        <v>43537</v>
      </c>
      <c r="B52" s="242">
        <v>19002581</v>
      </c>
      <c r="C52" s="129">
        <v>6</v>
      </c>
      <c r="D52" s="246">
        <v>572390</v>
      </c>
      <c r="E52" s="244"/>
      <c r="F52" s="242"/>
      <c r="G52" s="246"/>
      <c r="H52" s="244"/>
      <c r="I52" s="245"/>
      <c r="J52" s="246"/>
      <c r="L52" s="238"/>
    </row>
    <row r="53" spans="1:12" x14ac:dyDescent="0.25">
      <c r="A53" s="241">
        <v>43538</v>
      </c>
      <c r="B53" s="242">
        <v>19002647</v>
      </c>
      <c r="C53" s="129">
        <v>4</v>
      </c>
      <c r="D53" s="246">
        <v>372725</v>
      </c>
      <c r="E53" s="244"/>
      <c r="F53" s="242"/>
      <c r="G53" s="246"/>
      <c r="H53" s="244"/>
      <c r="I53" s="245">
        <v>1662570</v>
      </c>
      <c r="J53" s="246" t="s">
        <v>17</v>
      </c>
      <c r="L53" s="238"/>
    </row>
    <row r="54" spans="1:12" x14ac:dyDescent="0.25">
      <c r="A54" s="98">
        <v>43540</v>
      </c>
      <c r="B54" s="99">
        <v>19002759</v>
      </c>
      <c r="C54" s="253">
        <v>3</v>
      </c>
      <c r="D54" s="34">
        <v>295375</v>
      </c>
      <c r="E54" s="101"/>
      <c r="F54" s="99"/>
      <c r="G54" s="34"/>
      <c r="H54" s="101"/>
      <c r="I54" s="102"/>
      <c r="J54" s="34"/>
      <c r="L54" s="238"/>
    </row>
    <row r="55" spans="1:12" x14ac:dyDescent="0.25">
      <c r="A55" s="98"/>
      <c r="B55" s="99"/>
      <c r="C55" s="253"/>
      <c r="D55" s="34"/>
      <c r="E55" s="101"/>
      <c r="F55" s="99"/>
      <c r="G55" s="34"/>
      <c r="H55" s="101"/>
      <c r="I55" s="102"/>
      <c r="J55" s="34"/>
      <c r="L55" s="238"/>
    </row>
    <row r="56" spans="1:12" x14ac:dyDescent="0.25">
      <c r="A56" s="98"/>
      <c r="B56" s="99"/>
      <c r="C56" s="253"/>
      <c r="D56" s="34"/>
      <c r="E56" s="101"/>
      <c r="F56" s="99"/>
      <c r="G56" s="34"/>
      <c r="H56" s="101"/>
      <c r="I56" s="102"/>
      <c r="J56" s="34"/>
      <c r="L56" s="238"/>
    </row>
    <row r="57" spans="1:12" x14ac:dyDescent="0.25">
      <c r="A57" s="98"/>
      <c r="B57" s="99"/>
      <c r="C57" s="253"/>
      <c r="D57" s="34"/>
      <c r="E57" s="101"/>
      <c r="F57" s="99"/>
      <c r="G57" s="34"/>
      <c r="H57" s="101"/>
      <c r="I57" s="102"/>
      <c r="J57" s="34"/>
      <c r="L57" s="238"/>
    </row>
    <row r="58" spans="1:12" x14ac:dyDescent="0.25">
      <c r="A58" s="235"/>
      <c r="B58" s="234"/>
      <c r="C58" s="26"/>
      <c r="D58" s="236"/>
      <c r="E58" s="237"/>
      <c r="F58" s="234"/>
      <c r="G58" s="236"/>
      <c r="H58" s="237"/>
      <c r="I58" s="239"/>
      <c r="J58" s="236"/>
    </row>
    <row r="59" spans="1:12" x14ac:dyDescent="0.25">
      <c r="A59" s="235"/>
      <c r="B59" s="223" t="s">
        <v>11</v>
      </c>
      <c r="C59" s="27">
        <f>SUM(C8:C58)</f>
        <v>239</v>
      </c>
      <c r="D59" s="224"/>
      <c r="E59" s="223" t="s">
        <v>11</v>
      </c>
      <c r="F59" s="223">
        <f>SUM(F8:F58)</f>
        <v>8</v>
      </c>
      <c r="G59" s="5"/>
      <c r="H59" s="234"/>
      <c r="I59" s="240"/>
      <c r="J59" s="5"/>
    </row>
    <row r="60" spans="1:12" x14ac:dyDescent="0.25">
      <c r="A60" s="235"/>
      <c r="B60" s="223"/>
      <c r="C60" s="27"/>
      <c r="D60" s="224"/>
      <c r="E60" s="223"/>
      <c r="F60" s="223"/>
      <c r="G60" s="32"/>
      <c r="H60" s="33"/>
      <c r="I60" s="240"/>
      <c r="J60" s="5"/>
    </row>
    <row r="61" spans="1:12" x14ac:dyDescent="0.25">
      <c r="A61" s="225"/>
      <c r="B61" s="226"/>
      <c r="C61" s="26"/>
      <c r="D61" s="236"/>
      <c r="E61" s="223"/>
      <c r="F61" s="234"/>
      <c r="G61" s="420" t="s">
        <v>12</v>
      </c>
      <c r="H61" s="420"/>
      <c r="I61" s="239"/>
      <c r="J61" s="227">
        <f>SUM(D8:D58)</f>
        <v>26263340</v>
      </c>
    </row>
    <row r="62" spans="1:12" x14ac:dyDescent="0.25">
      <c r="A62" s="235"/>
      <c r="B62" s="234"/>
      <c r="C62" s="26"/>
      <c r="D62" s="236"/>
      <c r="E62" s="237"/>
      <c r="F62" s="234"/>
      <c r="G62" s="420" t="s">
        <v>13</v>
      </c>
      <c r="H62" s="420"/>
      <c r="I62" s="239"/>
      <c r="J62" s="227">
        <f>SUM(G8:G58)</f>
        <v>537950</v>
      </c>
    </row>
    <row r="63" spans="1:12" x14ac:dyDescent="0.25">
      <c r="A63" s="228"/>
      <c r="B63" s="237"/>
      <c r="C63" s="26"/>
      <c r="D63" s="236"/>
      <c r="E63" s="237"/>
      <c r="F63" s="234"/>
      <c r="G63" s="420" t="s">
        <v>14</v>
      </c>
      <c r="H63" s="420"/>
      <c r="I63" s="41"/>
      <c r="J63" s="229">
        <f>J61-J62</f>
        <v>25725390</v>
      </c>
    </row>
    <row r="64" spans="1:12" x14ac:dyDescent="0.25">
      <c r="A64" s="235"/>
      <c r="B64" s="230"/>
      <c r="C64" s="26"/>
      <c r="D64" s="231"/>
      <c r="E64" s="237"/>
      <c r="F64" s="234"/>
      <c r="G64" s="420" t="s">
        <v>15</v>
      </c>
      <c r="H64" s="420"/>
      <c r="I64" s="239"/>
      <c r="J64" s="227">
        <f>SUM(H8:H59)</f>
        <v>0</v>
      </c>
    </row>
    <row r="65" spans="1:10" x14ac:dyDescent="0.25">
      <c r="A65" s="235"/>
      <c r="B65" s="230"/>
      <c r="C65" s="26"/>
      <c r="D65" s="231"/>
      <c r="E65" s="237"/>
      <c r="F65" s="234"/>
      <c r="G65" s="420" t="s">
        <v>16</v>
      </c>
      <c r="H65" s="420"/>
      <c r="I65" s="239"/>
      <c r="J65" s="227">
        <f>J63+J64</f>
        <v>25725390</v>
      </c>
    </row>
    <row r="66" spans="1:10" x14ac:dyDescent="0.25">
      <c r="A66" s="235"/>
      <c r="B66" s="230"/>
      <c r="C66" s="26"/>
      <c r="D66" s="231"/>
      <c r="E66" s="237"/>
      <c r="F66" s="234"/>
      <c r="G66" s="420" t="s">
        <v>5</v>
      </c>
      <c r="H66" s="420"/>
      <c r="I66" s="239"/>
      <c r="J66" s="227">
        <f>SUM(I8:I59)</f>
        <v>25430015</v>
      </c>
    </row>
    <row r="67" spans="1:10" x14ac:dyDescent="0.25">
      <c r="A67" s="235"/>
      <c r="B67" s="230"/>
      <c r="C67" s="26"/>
      <c r="D67" s="231"/>
      <c r="E67" s="237"/>
      <c r="F67" s="234"/>
      <c r="G67" s="420" t="s">
        <v>31</v>
      </c>
      <c r="H67" s="420"/>
      <c r="I67" s="240" t="str">
        <f>IF(J67&gt;0,"SALDO",IF(J67&lt;0,"PIUTANG",IF(J67=0,"LUNAS")))</f>
        <v>PIUTANG</v>
      </c>
      <c r="J67" s="227">
        <f>J66-J65</f>
        <v>-295375</v>
      </c>
    </row>
  </sheetData>
  <mergeCells count="15">
    <mergeCell ref="G67:H67"/>
    <mergeCell ref="G61:H61"/>
    <mergeCell ref="G62:H62"/>
    <mergeCell ref="G63:H63"/>
    <mergeCell ref="G64:H64"/>
    <mergeCell ref="G65:H65"/>
    <mergeCell ref="G66:H66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Q101"/>
  <sheetViews>
    <sheetView workbookViewId="0">
      <pane ySplit="7" topLeftCell="A83" activePane="bottomLeft" state="frozen"/>
      <selection pane="bottomLeft" activeCell="B90" sqref="B90"/>
    </sheetView>
  </sheetViews>
  <sheetFormatPr defaultRowHeight="15" x14ac:dyDescent="0.25"/>
  <cols>
    <col min="1" max="1" width="9.42578125" customWidth="1"/>
    <col min="2" max="2" width="11.85546875" bestFit="1" customWidth="1"/>
    <col min="3" max="3" width="6.7109375" style="81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1" max="11" width="9.140625" style="37"/>
    <col min="12" max="12" width="10.5703125" style="37" bestFit="1" customWidth="1"/>
    <col min="13" max="13" width="16.5703125" customWidth="1"/>
    <col min="14" max="14" width="9.140625" style="37"/>
    <col min="15" max="15" width="10.5703125" style="37" bestFit="1" customWidth="1"/>
    <col min="16" max="17" width="9.140625" style="37"/>
  </cols>
  <sheetData>
    <row r="1" spans="1:17" x14ac:dyDescent="0.25">
      <c r="A1" s="20" t="s">
        <v>0</v>
      </c>
      <c r="B1" s="20"/>
      <c r="C1" s="78" t="s">
        <v>37</v>
      </c>
      <c r="D1" s="20"/>
      <c r="E1" s="20"/>
      <c r="F1" s="414" t="s">
        <v>22</v>
      </c>
      <c r="G1" s="414"/>
      <c r="H1" s="414"/>
      <c r="I1" s="38" t="s">
        <v>36</v>
      </c>
      <c r="J1" s="20"/>
      <c r="L1" s="37">
        <f>SUM(D81:D83)</f>
        <v>877538</v>
      </c>
      <c r="M1" s="107"/>
    </row>
    <row r="2" spans="1:17" x14ac:dyDescent="0.25">
      <c r="A2" s="20" t="s">
        <v>1</v>
      </c>
      <c r="B2" s="20"/>
      <c r="C2" s="78" t="s">
        <v>19</v>
      </c>
      <c r="D2" s="20"/>
      <c r="E2" s="20"/>
      <c r="F2" s="414" t="s">
        <v>21</v>
      </c>
      <c r="G2" s="414"/>
      <c r="H2" s="414"/>
      <c r="I2" s="38">
        <f>J101*-1</f>
        <v>0</v>
      </c>
      <c r="J2" s="20"/>
      <c r="L2" s="37">
        <f>SUM(G81:G83)</f>
        <v>606638</v>
      </c>
      <c r="M2" s="107"/>
    </row>
    <row r="3" spans="1:17" s="233" customFormat="1" x14ac:dyDescent="0.25">
      <c r="A3" s="218" t="s">
        <v>114</v>
      </c>
      <c r="B3" s="218"/>
      <c r="C3" s="221" t="s">
        <v>176</v>
      </c>
      <c r="D3" s="218"/>
      <c r="E3" s="218"/>
      <c r="F3" s="265"/>
      <c r="G3" s="265"/>
      <c r="H3" s="265"/>
      <c r="I3" s="220"/>
      <c r="J3" s="218"/>
      <c r="K3" s="219"/>
      <c r="L3" s="219">
        <f>L1-L2</f>
        <v>270900</v>
      </c>
      <c r="M3" s="107"/>
      <c r="N3" s="219"/>
      <c r="O3" s="219"/>
      <c r="P3" s="219"/>
      <c r="Q3" s="219"/>
    </row>
    <row r="4" spans="1:17" x14ac:dyDescent="0.25">
      <c r="M4" s="37"/>
    </row>
    <row r="5" spans="1:17" ht="19.5" x14ac:dyDescent="0.25">
      <c r="A5" s="448"/>
      <c r="B5" s="448"/>
      <c r="C5" s="448"/>
      <c r="D5" s="448"/>
      <c r="E5" s="448"/>
      <c r="F5" s="448"/>
      <c r="G5" s="448"/>
      <c r="H5" s="448"/>
      <c r="I5" s="448"/>
      <c r="J5" s="449"/>
      <c r="M5" s="37"/>
    </row>
    <row r="6" spans="1:17" x14ac:dyDescent="0.25">
      <c r="A6" s="450" t="s">
        <v>2</v>
      </c>
      <c r="B6" s="452" t="s">
        <v>3</v>
      </c>
      <c r="C6" s="453"/>
      <c r="D6" s="453"/>
      <c r="E6" s="453"/>
      <c r="F6" s="453"/>
      <c r="G6" s="454"/>
      <c r="H6" s="455" t="s">
        <v>4</v>
      </c>
      <c r="I6" s="457" t="s">
        <v>5</v>
      </c>
      <c r="J6" s="429" t="s">
        <v>6</v>
      </c>
      <c r="M6" s="37"/>
    </row>
    <row r="7" spans="1:17" x14ac:dyDescent="0.25">
      <c r="A7" s="451"/>
      <c r="B7" s="1" t="s">
        <v>7</v>
      </c>
      <c r="C7" s="80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456"/>
      <c r="I7" s="458"/>
      <c r="J7" s="430"/>
      <c r="M7" s="37"/>
    </row>
    <row r="8" spans="1:17" s="134" customFormat="1" x14ac:dyDescent="0.25">
      <c r="A8" s="98">
        <v>43140</v>
      </c>
      <c r="B8" s="99">
        <v>180153427</v>
      </c>
      <c r="C8" s="100">
        <v>2</v>
      </c>
      <c r="D8" s="34">
        <v>187513</v>
      </c>
      <c r="E8" s="101"/>
      <c r="F8" s="99"/>
      <c r="G8" s="34"/>
      <c r="H8" s="102"/>
      <c r="I8" s="102"/>
      <c r="J8" s="34"/>
      <c r="K8" s="138"/>
      <c r="L8" s="138"/>
      <c r="M8" s="138"/>
      <c r="N8" s="138"/>
      <c r="O8" s="138"/>
      <c r="P8" s="138"/>
      <c r="Q8" s="138"/>
    </row>
    <row r="9" spans="1:17" s="134" customFormat="1" x14ac:dyDescent="0.25">
      <c r="A9" s="241">
        <v>43146</v>
      </c>
      <c r="B9" s="242">
        <v>180154049</v>
      </c>
      <c r="C9" s="247">
        <v>13</v>
      </c>
      <c r="D9" s="246">
        <v>1314863</v>
      </c>
      <c r="E9" s="244"/>
      <c r="F9" s="242"/>
      <c r="G9" s="246"/>
      <c r="H9" s="245"/>
      <c r="I9" s="245">
        <v>1314863</v>
      </c>
      <c r="J9" s="246" t="s">
        <v>17</v>
      </c>
      <c r="K9" s="138"/>
      <c r="L9" s="138"/>
      <c r="M9" s="138"/>
      <c r="N9" s="138"/>
      <c r="O9" s="138"/>
      <c r="P9" s="138"/>
      <c r="Q9" s="138"/>
    </row>
    <row r="10" spans="1:17" s="134" customFormat="1" x14ac:dyDescent="0.25">
      <c r="A10" s="241">
        <v>43149</v>
      </c>
      <c r="B10" s="242">
        <v>180154314</v>
      </c>
      <c r="C10" s="247">
        <v>7</v>
      </c>
      <c r="D10" s="246">
        <v>794413</v>
      </c>
      <c r="E10" s="244"/>
      <c r="F10" s="242"/>
      <c r="G10" s="246"/>
      <c r="H10" s="245"/>
      <c r="I10" s="245"/>
      <c r="J10" s="246"/>
      <c r="K10" s="138"/>
      <c r="L10" s="138"/>
      <c r="M10" s="138"/>
      <c r="N10" s="138"/>
      <c r="O10" s="138"/>
      <c r="P10" s="138"/>
      <c r="Q10" s="138"/>
    </row>
    <row r="11" spans="1:17" s="134" customFormat="1" x14ac:dyDescent="0.25">
      <c r="A11" s="241">
        <v>43153</v>
      </c>
      <c r="B11" s="242">
        <v>180154662</v>
      </c>
      <c r="C11" s="247">
        <v>12</v>
      </c>
      <c r="D11" s="246">
        <v>1533613</v>
      </c>
      <c r="E11" s="244"/>
      <c r="F11" s="242"/>
      <c r="G11" s="246"/>
      <c r="H11" s="245"/>
      <c r="I11" s="245">
        <v>2515539</v>
      </c>
      <c r="J11" s="246" t="s">
        <v>17</v>
      </c>
      <c r="K11" s="138"/>
      <c r="L11" s="138"/>
      <c r="M11" s="138"/>
      <c r="N11" s="138"/>
      <c r="O11" s="138"/>
      <c r="P11" s="138"/>
      <c r="Q11" s="138"/>
    </row>
    <row r="12" spans="1:17" s="134" customFormat="1" x14ac:dyDescent="0.25">
      <c r="A12" s="241">
        <v>43155</v>
      </c>
      <c r="B12" s="242"/>
      <c r="C12" s="247"/>
      <c r="D12" s="246"/>
      <c r="E12" s="244"/>
      <c r="F12" s="242"/>
      <c r="G12" s="246"/>
      <c r="H12" s="245"/>
      <c r="I12" s="245">
        <v>981926</v>
      </c>
      <c r="J12" s="246" t="s">
        <v>17</v>
      </c>
      <c r="K12" s="138"/>
      <c r="L12" s="138"/>
      <c r="M12" s="138"/>
      <c r="N12" s="138"/>
      <c r="O12" s="138"/>
      <c r="P12" s="138"/>
      <c r="Q12" s="138"/>
    </row>
    <row r="13" spans="1:17" s="134" customFormat="1" x14ac:dyDescent="0.25">
      <c r="A13" s="241">
        <v>43156</v>
      </c>
      <c r="B13" s="242">
        <v>180154978</v>
      </c>
      <c r="C13" s="247">
        <v>5</v>
      </c>
      <c r="D13" s="246">
        <v>349650</v>
      </c>
      <c r="E13" s="244"/>
      <c r="F13" s="242"/>
      <c r="G13" s="246"/>
      <c r="H13" s="245"/>
      <c r="I13" s="245"/>
      <c r="J13" s="246"/>
      <c r="K13" s="138"/>
      <c r="L13" s="138"/>
      <c r="M13" s="138"/>
      <c r="N13" s="138"/>
      <c r="O13" s="138"/>
      <c r="P13" s="138"/>
      <c r="Q13" s="138"/>
    </row>
    <row r="14" spans="1:17" s="134" customFormat="1" x14ac:dyDescent="0.25">
      <c r="A14" s="241">
        <v>43158</v>
      </c>
      <c r="B14" s="242"/>
      <c r="C14" s="247"/>
      <c r="D14" s="246"/>
      <c r="E14" s="244">
        <v>180040679</v>
      </c>
      <c r="F14" s="242">
        <v>5</v>
      </c>
      <c r="G14" s="246">
        <v>508725</v>
      </c>
      <c r="H14" s="245"/>
      <c r="I14" s="245"/>
      <c r="J14" s="246"/>
      <c r="K14" s="138"/>
      <c r="L14" s="138"/>
      <c r="M14" s="138"/>
      <c r="N14" s="138"/>
      <c r="O14" s="138"/>
      <c r="P14" s="138"/>
      <c r="Q14" s="138"/>
    </row>
    <row r="15" spans="1:17" s="134" customFormat="1" x14ac:dyDescent="0.25">
      <c r="A15" s="241">
        <v>43160</v>
      </c>
      <c r="B15" s="242">
        <v>180155416</v>
      </c>
      <c r="C15" s="247">
        <v>10</v>
      </c>
      <c r="D15" s="246">
        <v>1175475</v>
      </c>
      <c r="E15" s="244"/>
      <c r="F15" s="242"/>
      <c r="G15" s="246"/>
      <c r="H15" s="245"/>
      <c r="I15" s="245">
        <v>1175475</v>
      </c>
      <c r="J15" s="246" t="s">
        <v>17</v>
      </c>
      <c r="K15" s="138"/>
      <c r="L15" s="138"/>
      <c r="M15" s="138"/>
      <c r="N15" s="138"/>
      <c r="O15" s="138"/>
      <c r="P15" s="138"/>
      <c r="Q15" s="138"/>
    </row>
    <row r="16" spans="1:17" s="134" customFormat="1" x14ac:dyDescent="0.25">
      <c r="A16" s="241">
        <v>43163</v>
      </c>
      <c r="B16" s="242">
        <v>180155749</v>
      </c>
      <c r="C16" s="247">
        <v>3</v>
      </c>
      <c r="D16" s="246">
        <v>292163</v>
      </c>
      <c r="E16" s="244"/>
      <c r="F16" s="242"/>
      <c r="G16" s="246"/>
      <c r="H16" s="245"/>
      <c r="I16" s="245"/>
      <c r="J16" s="246"/>
      <c r="K16" s="138"/>
      <c r="L16" s="138"/>
      <c r="M16" s="138"/>
      <c r="N16" s="138"/>
      <c r="O16" s="138"/>
      <c r="P16" s="138"/>
      <c r="Q16" s="138"/>
    </row>
    <row r="17" spans="1:17" s="134" customFormat="1" x14ac:dyDescent="0.25">
      <c r="A17" s="241">
        <v>43166</v>
      </c>
      <c r="B17" s="242"/>
      <c r="C17" s="247"/>
      <c r="D17" s="246"/>
      <c r="E17" s="244">
        <v>180040893</v>
      </c>
      <c r="F17" s="242">
        <v>9</v>
      </c>
      <c r="G17" s="246">
        <v>903875</v>
      </c>
      <c r="H17" s="245"/>
      <c r="I17" s="245"/>
      <c r="J17" s="246"/>
      <c r="K17" s="138"/>
      <c r="L17" s="138"/>
      <c r="M17" s="138"/>
      <c r="N17" s="138"/>
      <c r="O17" s="138"/>
      <c r="P17" s="138"/>
      <c r="Q17" s="138"/>
    </row>
    <row r="18" spans="1:17" s="134" customFormat="1" x14ac:dyDescent="0.25">
      <c r="A18" s="241">
        <v>43167</v>
      </c>
      <c r="B18" s="242">
        <v>180156135</v>
      </c>
      <c r="C18" s="247">
        <v>7</v>
      </c>
      <c r="D18" s="246">
        <v>790650</v>
      </c>
      <c r="E18" s="244"/>
      <c r="F18" s="242"/>
      <c r="G18" s="246"/>
      <c r="H18" s="245"/>
      <c r="I18" s="245"/>
      <c r="J18" s="246"/>
      <c r="K18" s="138"/>
      <c r="L18" s="138"/>
      <c r="M18" s="138"/>
      <c r="N18" s="138"/>
      <c r="O18" s="138"/>
      <c r="P18" s="138"/>
      <c r="Q18" s="138"/>
    </row>
    <row r="19" spans="1:17" s="134" customFormat="1" x14ac:dyDescent="0.25">
      <c r="A19" s="241">
        <v>43170</v>
      </c>
      <c r="B19" s="242">
        <v>180156491</v>
      </c>
      <c r="C19" s="247">
        <v>2</v>
      </c>
      <c r="D19" s="246">
        <v>202125</v>
      </c>
      <c r="E19" s="244"/>
      <c r="F19" s="242"/>
      <c r="G19" s="246"/>
      <c r="H19" s="245"/>
      <c r="I19" s="245"/>
      <c r="J19" s="246"/>
      <c r="K19" s="138"/>
      <c r="L19" s="138"/>
      <c r="M19" s="138"/>
      <c r="N19" s="138"/>
      <c r="O19" s="138"/>
      <c r="P19" s="138"/>
      <c r="Q19" s="138"/>
    </row>
    <row r="20" spans="1:17" s="134" customFormat="1" x14ac:dyDescent="0.25">
      <c r="A20" s="241">
        <v>43174</v>
      </c>
      <c r="B20" s="242">
        <v>180156920</v>
      </c>
      <c r="C20" s="247">
        <v>5</v>
      </c>
      <c r="D20" s="246">
        <v>636738</v>
      </c>
      <c r="E20" s="244"/>
      <c r="F20" s="242"/>
      <c r="G20" s="246"/>
      <c r="H20" s="245"/>
      <c r="I20" s="245"/>
      <c r="J20" s="246"/>
      <c r="K20" s="138"/>
      <c r="L20" s="138"/>
      <c r="M20" s="138"/>
      <c r="N20" s="138"/>
      <c r="O20" s="138"/>
      <c r="P20" s="138"/>
      <c r="Q20" s="138"/>
    </row>
    <row r="21" spans="1:17" s="134" customFormat="1" x14ac:dyDescent="0.25">
      <c r="A21" s="241">
        <v>43177</v>
      </c>
      <c r="B21" s="242">
        <v>180157253</v>
      </c>
      <c r="C21" s="247">
        <v>3</v>
      </c>
      <c r="D21" s="246">
        <v>294875</v>
      </c>
      <c r="E21" s="244"/>
      <c r="F21" s="242"/>
      <c r="G21" s="246"/>
      <c r="H21" s="245"/>
      <c r="I21" s="245"/>
      <c r="J21" s="246"/>
      <c r="K21" s="138"/>
      <c r="L21" s="138"/>
      <c r="M21" s="138"/>
      <c r="N21" s="138"/>
      <c r="O21" s="138"/>
      <c r="P21" s="138"/>
      <c r="Q21" s="138"/>
    </row>
    <row r="22" spans="1:17" s="134" customFormat="1" x14ac:dyDescent="0.25">
      <c r="A22" s="241">
        <v>43180</v>
      </c>
      <c r="B22" s="242"/>
      <c r="C22" s="247"/>
      <c r="D22" s="246"/>
      <c r="E22" s="244">
        <v>180041281</v>
      </c>
      <c r="F22" s="242">
        <v>4</v>
      </c>
      <c r="G22" s="246">
        <v>482038</v>
      </c>
      <c r="H22" s="245"/>
      <c r="I22" s="245"/>
      <c r="J22" s="246"/>
      <c r="K22" s="138"/>
      <c r="L22" s="138"/>
      <c r="M22" s="138"/>
      <c r="N22" s="138"/>
      <c r="O22" s="138"/>
      <c r="P22" s="138"/>
      <c r="Q22" s="138"/>
    </row>
    <row r="23" spans="1:17" s="134" customFormat="1" x14ac:dyDescent="0.25">
      <c r="A23" s="241">
        <v>43181</v>
      </c>
      <c r="B23" s="242">
        <v>180157708</v>
      </c>
      <c r="C23" s="247">
        <v>1</v>
      </c>
      <c r="D23" s="246">
        <v>107363</v>
      </c>
      <c r="E23" s="244"/>
      <c r="F23" s="242"/>
      <c r="G23" s="246"/>
      <c r="H23" s="245"/>
      <c r="I23" s="245"/>
      <c r="J23" s="246"/>
      <c r="K23" s="138"/>
      <c r="L23" s="138"/>
      <c r="M23" s="138"/>
      <c r="N23" s="138"/>
      <c r="O23" s="138"/>
      <c r="P23" s="138"/>
      <c r="Q23" s="138"/>
    </row>
    <row r="24" spans="1:17" s="134" customFormat="1" x14ac:dyDescent="0.25">
      <c r="A24" s="241">
        <v>43184</v>
      </c>
      <c r="B24" s="242">
        <v>180158018</v>
      </c>
      <c r="C24" s="247">
        <v>1</v>
      </c>
      <c r="D24" s="246">
        <v>133788</v>
      </c>
      <c r="E24" s="244"/>
      <c r="F24" s="242"/>
      <c r="G24" s="246"/>
      <c r="H24" s="245"/>
      <c r="I24" s="245"/>
      <c r="J24" s="246"/>
      <c r="K24" s="138"/>
      <c r="L24" s="138"/>
      <c r="M24" s="138"/>
      <c r="N24" s="138"/>
      <c r="O24" s="138"/>
      <c r="P24" s="138"/>
      <c r="Q24" s="138"/>
    </row>
    <row r="25" spans="1:17" s="134" customFormat="1" x14ac:dyDescent="0.25">
      <c r="A25" s="241">
        <v>43188</v>
      </c>
      <c r="B25" s="242">
        <v>180158449</v>
      </c>
      <c r="C25" s="247">
        <v>9</v>
      </c>
      <c r="D25" s="246">
        <v>1117288</v>
      </c>
      <c r="E25" s="244"/>
      <c r="F25" s="242"/>
      <c r="G25" s="246"/>
      <c r="H25" s="245"/>
      <c r="I25" s="245"/>
      <c r="J25" s="246"/>
      <c r="K25" s="138"/>
      <c r="L25" s="138"/>
      <c r="M25" s="138"/>
      <c r="N25" s="138"/>
      <c r="O25" s="138"/>
      <c r="P25" s="138"/>
      <c r="Q25" s="138"/>
    </row>
    <row r="26" spans="1:17" s="134" customFormat="1" x14ac:dyDescent="0.25">
      <c r="A26" s="241">
        <v>43191</v>
      </c>
      <c r="B26" s="242">
        <v>180158759</v>
      </c>
      <c r="C26" s="247">
        <v>6</v>
      </c>
      <c r="D26" s="246">
        <v>1019025</v>
      </c>
      <c r="E26" s="244"/>
      <c r="F26" s="242"/>
      <c r="G26" s="246"/>
      <c r="H26" s="245"/>
      <c r="I26" s="245"/>
      <c r="J26" s="246"/>
      <c r="K26" s="138"/>
      <c r="L26" s="138"/>
      <c r="M26" s="138"/>
      <c r="N26" s="138"/>
      <c r="O26" s="138"/>
      <c r="P26" s="138"/>
      <c r="Q26" s="138"/>
    </row>
    <row r="27" spans="1:17" s="134" customFormat="1" x14ac:dyDescent="0.25">
      <c r="A27" s="241">
        <v>43195</v>
      </c>
      <c r="B27" s="242">
        <v>180159202</v>
      </c>
      <c r="C27" s="247">
        <v>4</v>
      </c>
      <c r="D27" s="246">
        <v>580125</v>
      </c>
      <c r="E27" s="244"/>
      <c r="F27" s="242"/>
      <c r="G27" s="246"/>
      <c r="H27" s="245"/>
      <c r="I27" s="245">
        <v>2647226</v>
      </c>
      <c r="J27" s="246" t="s">
        <v>17</v>
      </c>
      <c r="K27" s="138"/>
      <c r="L27" s="138"/>
      <c r="M27" s="138"/>
      <c r="N27" s="138"/>
      <c r="O27" s="138"/>
      <c r="P27" s="138"/>
      <c r="Q27" s="138"/>
    </row>
    <row r="28" spans="1:17" s="134" customFormat="1" x14ac:dyDescent="0.25">
      <c r="A28" s="241">
        <v>43198</v>
      </c>
      <c r="B28" s="242">
        <v>180159544</v>
      </c>
      <c r="C28" s="247">
        <v>12</v>
      </c>
      <c r="D28" s="246">
        <v>1739675</v>
      </c>
      <c r="E28" s="244"/>
      <c r="F28" s="242"/>
      <c r="G28" s="246"/>
      <c r="H28" s="245"/>
      <c r="I28" s="245"/>
      <c r="J28" s="246"/>
      <c r="K28" s="138"/>
      <c r="L28" s="138"/>
      <c r="M28" s="138"/>
      <c r="N28" s="138"/>
      <c r="O28" s="138"/>
      <c r="P28" s="138"/>
      <c r="Q28" s="138"/>
    </row>
    <row r="29" spans="1:17" s="134" customFormat="1" x14ac:dyDescent="0.25">
      <c r="A29" s="241">
        <v>43202</v>
      </c>
      <c r="B29" s="242">
        <v>180160003</v>
      </c>
      <c r="C29" s="247">
        <v>10</v>
      </c>
      <c r="D29" s="246">
        <v>1060413</v>
      </c>
      <c r="E29" s="244"/>
      <c r="F29" s="242"/>
      <c r="G29" s="246"/>
      <c r="H29" s="245"/>
      <c r="I29" s="245"/>
      <c r="J29" s="246"/>
      <c r="K29" s="138"/>
      <c r="L29" s="138"/>
      <c r="M29" s="138"/>
      <c r="N29" s="138"/>
      <c r="O29" s="138"/>
      <c r="P29" s="138"/>
      <c r="Q29" s="138"/>
    </row>
    <row r="30" spans="1:17" s="134" customFormat="1" x14ac:dyDescent="0.25">
      <c r="A30" s="241">
        <v>43205</v>
      </c>
      <c r="B30" s="242">
        <v>180160356</v>
      </c>
      <c r="C30" s="247">
        <v>8</v>
      </c>
      <c r="D30" s="246">
        <v>1013688</v>
      </c>
      <c r="E30" s="244"/>
      <c r="F30" s="242"/>
      <c r="G30" s="246"/>
      <c r="H30" s="245"/>
      <c r="I30" s="245"/>
      <c r="J30" s="246"/>
      <c r="K30" s="138"/>
      <c r="L30" s="138"/>
      <c r="M30" s="138"/>
      <c r="N30" s="138"/>
      <c r="O30" s="138"/>
      <c r="P30" s="138"/>
      <c r="Q30" s="138"/>
    </row>
    <row r="31" spans="1:17" s="134" customFormat="1" x14ac:dyDescent="0.25">
      <c r="A31" s="241">
        <v>43208</v>
      </c>
      <c r="B31" s="242"/>
      <c r="C31" s="247"/>
      <c r="D31" s="246"/>
      <c r="E31" s="244">
        <v>180042098</v>
      </c>
      <c r="F31" s="242">
        <v>9</v>
      </c>
      <c r="G31" s="246">
        <v>1209425</v>
      </c>
      <c r="H31" s="245"/>
      <c r="I31" s="245"/>
      <c r="J31" s="246"/>
      <c r="K31" s="138"/>
      <c r="L31" s="138"/>
      <c r="M31" s="138"/>
      <c r="N31" s="138"/>
      <c r="O31" s="138"/>
      <c r="P31" s="138"/>
      <c r="Q31" s="138"/>
    </row>
    <row r="32" spans="1:17" s="134" customFormat="1" x14ac:dyDescent="0.25">
      <c r="A32" s="241">
        <v>43209</v>
      </c>
      <c r="B32" s="242">
        <v>180160840</v>
      </c>
      <c r="C32" s="247">
        <v>19</v>
      </c>
      <c r="D32" s="246">
        <v>2200625</v>
      </c>
      <c r="E32" s="244"/>
      <c r="F32" s="242"/>
      <c r="G32" s="246"/>
      <c r="H32" s="245"/>
      <c r="I32" s="245">
        <v>4804976</v>
      </c>
      <c r="J32" s="246" t="s">
        <v>17</v>
      </c>
      <c r="K32" s="138"/>
      <c r="L32" s="138"/>
      <c r="M32" s="138"/>
      <c r="N32" s="138"/>
      <c r="O32" s="138"/>
      <c r="P32" s="138"/>
      <c r="Q32" s="138"/>
    </row>
    <row r="33" spans="1:17" s="134" customFormat="1" x14ac:dyDescent="0.25">
      <c r="A33" s="241">
        <v>43212</v>
      </c>
      <c r="B33" s="242">
        <v>180161136</v>
      </c>
      <c r="C33" s="247">
        <v>16</v>
      </c>
      <c r="D33" s="246">
        <v>1822013</v>
      </c>
      <c r="E33" s="244"/>
      <c r="F33" s="242"/>
      <c r="G33" s="246"/>
      <c r="H33" s="245"/>
      <c r="I33" s="245">
        <v>1822013</v>
      </c>
      <c r="J33" s="246" t="s">
        <v>17</v>
      </c>
      <c r="K33" s="138"/>
      <c r="L33" s="138"/>
      <c r="M33" s="138"/>
      <c r="N33" s="138"/>
      <c r="O33" s="138"/>
      <c r="P33" s="138"/>
      <c r="Q33" s="138"/>
    </row>
    <row r="34" spans="1:17" s="134" customFormat="1" x14ac:dyDescent="0.25">
      <c r="A34" s="241">
        <v>43216</v>
      </c>
      <c r="B34" s="242">
        <v>180161567</v>
      </c>
      <c r="C34" s="247">
        <v>5</v>
      </c>
      <c r="D34" s="246">
        <v>484050</v>
      </c>
      <c r="E34" s="244">
        <v>180042323</v>
      </c>
      <c r="F34" s="242">
        <v>6</v>
      </c>
      <c r="G34" s="246">
        <v>1264113</v>
      </c>
      <c r="H34" s="245"/>
      <c r="I34" s="245"/>
      <c r="J34" s="246"/>
      <c r="K34" s="138"/>
      <c r="L34" s="138"/>
      <c r="M34" s="138"/>
      <c r="N34" s="138"/>
      <c r="O34" s="138"/>
      <c r="P34" s="138"/>
      <c r="Q34" s="138"/>
    </row>
    <row r="35" spans="1:17" s="134" customFormat="1" x14ac:dyDescent="0.25">
      <c r="A35" s="241">
        <v>43219</v>
      </c>
      <c r="B35" s="242">
        <v>180161943</v>
      </c>
      <c r="C35" s="247">
        <v>24</v>
      </c>
      <c r="D35" s="246">
        <v>2937725</v>
      </c>
      <c r="E35" s="244"/>
      <c r="F35" s="242"/>
      <c r="G35" s="246"/>
      <c r="H35" s="245"/>
      <c r="I35" s="245">
        <v>2157662</v>
      </c>
      <c r="J35" s="246" t="s">
        <v>17</v>
      </c>
      <c r="K35" s="138"/>
      <c r="L35" s="138"/>
      <c r="M35" s="138"/>
      <c r="N35" s="138"/>
      <c r="O35" s="138"/>
      <c r="P35" s="138"/>
      <c r="Q35" s="138"/>
    </row>
    <row r="36" spans="1:17" s="134" customFormat="1" x14ac:dyDescent="0.25">
      <c r="A36" s="241">
        <v>43223</v>
      </c>
      <c r="B36" s="242">
        <v>180162345</v>
      </c>
      <c r="C36" s="247">
        <v>10</v>
      </c>
      <c r="D36" s="246">
        <v>1056125</v>
      </c>
      <c r="E36" s="244">
        <v>180042634</v>
      </c>
      <c r="F36" s="242">
        <v>9</v>
      </c>
      <c r="G36" s="246">
        <v>973000</v>
      </c>
      <c r="H36" s="245"/>
      <c r="I36" s="245"/>
      <c r="J36" s="246"/>
      <c r="K36" s="138"/>
      <c r="L36" s="138"/>
      <c r="M36" s="138"/>
      <c r="N36" s="138"/>
      <c r="O36" s="138"/>
      <c r="P36" s="138"/>
      <c r="Q36" s="138"/>
    </row>
    <row r="37" spans="1:17" s="134" customFormat="1" x14ac:dyDescent="0.25">
      <c r="A37" s="241">
        <v>43226</v>
      </c>
      <c r="B37" s="242">
        <v>180162759</v>
      </c>
      <c r="C37" s="247">
        <v>9</v>
      </c>
      <c r="D37" s="246">
        <v>823988</v>
      </c>
      <c r="E37" s="244"/>
      <c r="F37" s="242"/>
      <c r="G37" s="246"/>
      <c r="H37" s="245"/>
      <c r="I37" s="245"/>
      <c r="J37" s="246"/>
      <c r="K37" s="138"/>
      <c r="L37" s="138"/>
      <c r="M37" s="138"/>
      <c r="N37" s="138"/>
      <c r="O37" s="138"/>
      <c r="P37" s="138"/>
      <c r="Q37" s="138"/>
    </row>
    <row r="38" spans="1:17" s="134" customFormat="1" x14ac:dyDescent="0.25">
      <c r="A38" s="241">
        <v>43230</v>
      </c>
      <c r="B38" s="242">
        <v>180163170</v>
      </c>
      <c r="C38" s="247">
        <v>18</v>
      </c>
      <c r="D38" s="246">
        <v>1976975</v>
      </c>
      <c r="E38" s="244"/>
      <c r="F38" s="242"/>
      <c r="G38" s="246"/>
      <c r="H38" s="245"/>
      <c r="I38" s="245"/>
      <c r="J38" s="246"/>
      <c r="K38" s="138"/>
      <c r="L38" s="138"/>
      <c r="M38" s="138"/>
      <c r="N38" s="138"/>
      <c r="O38" s="138"/>
      <c r="P38" s="138"/>
      <c r="Q38" s="138"/>
    </row>
    <row r="39" spans="1:17" s="134" customFormat="1" x14ac:dyDescent="0.25">
      <c r="A39" s="241">
        <v>43233</v>
      </c>
      <c r="B39" s="242">
        <v>180163593</v>
      </c>
      <c r="C39" s="247">
        <v>4</v>
      </c>
      <c r="D39" s="246">
        <v>473900</v>
      </c>
      <c r="E39" s="244"/>
      <c r="F39" s="242"/>
      <c r="G39" s="246"/>
      <c r="H39" s="245"/>
      <c r="I39" s="245"/>
      <c r="J39" s="246"/>
      <c r="K39" s="138"/>
      <c r="L39" s="138"/>
      <c r="M39" s="138"/>
      <c r="N39" s="138"/>
      <c r="O39" s="138"/>
      <c r="P39" s="138"/>
      <c r="Q39" s="138"/>
    </row>
    <row r="40" spans="1:17" s="134" customFormat="1" x14ac:dyDescent="0.25">
      <c r="A40" s="241">
        <v>43235</v>
      </c>
      <c r="B40" s="242"/>
      <c r="C40" s="247"/>
      <c r="D40" s="246"/>
      <c r="E40" s="244">
        <v>180042929</v>
      </c>
      <c r="F40" s="242">
        <v>7</v>
      </c>
      <c r="G40" s="246">
        <v>793795</v>
      </c>
      <c r="H40" s="245"/>
      <c r="I40" s="245">
        <v>2564013</v>
      </c>
      <c r="J40" s="246" t="s">
        <v>17</v>
      </c>
      <c r="K40" s="138"/>
      <c r="L40" s="138"/>
      <c r="M40" s="138"/>
      <c r="N40" s="138"/>
      <c r="O40" s="138"/>
      <c r="P40" s="138"/>
      <c r="Q40" s="138"/>
    </row>
    <row r="41" spans="1:17" s="134" customFormat="1" x14ac:dyDescent="0.25">
      <c r="A41" s="241">
        <v>43237</v>
      </c>
      <c r="B41" s="242">
        <v>180164054</v>
      </c>
      <c r="C41" s="247">
        <v>6</v>
      </c>
      <c r="D41" s="246">
        <v>525875</v>
      </c>
      <c r="E41" s="244"/>
      <c r="F41" s="242"/>
      <c r="G41" s="246"/>
      <c r="H41" s="245"/>
      <c r="I41" s="245"/>
      <c r="J41" s="246"/>
      <c r="K41" s="138"/>
      <c r="L41" s="138"/>
      <c r="M41" s="138"/>
      <c r="N41" s="138"/>
      <c r="O41" s="138"/>
      <c r="P41" s="138"/>
      <c r="Q41" s="138"/>
    </row>
    <row r="42" spans="1:17" s="134" customFormat="1" x14ac:dyDescent="0.25">
      <c r="A42" s="241">
        <v>43240</v>
      </c>
      <c r="B42" s="242">
        <v>180164465</v>
      </c>
      <c r="C42" s="247">
        <v>12</v>
      </c>
      <c r="D42" s="246">
        <v>1212138</v>
      </c>
      <c r="E42" s="244"/>
      <c r="F42" s="242"/>
      <c r="G42" s="246"/>
      <c r="H42" s="245"/>
      <c r="I42" s="245"/>
      <c r="J42" s="246"/>
      <c r="K42" s="138"/>
      <c r="L42" s="138"/>
      <c r="M42" s="138"/>
      <c r="N42" s="138"/>
      <c r="O42" s="138"/>
      <c r="P42" s="138"/>
      <c r="Q42" s="138"/>
    </row>
    <row r="43" spans="1:17" s="134" customFormat="1" x14ac:dyDescent="0.25">
      <c r="A43" s="241">
        <v>43244</v>
      </c>
      <c r="B43" s="242">
        <v>180164951</v>
      </c>
      <c r="C43" s="247">
        <v>10</v>
      </c>
      <c r="D43" s="246">
        <v>1275138</v>
      </c>
      <c r="E43" s="244">
        <v>180043233</v>
      </c>
      <c r="F43" s="242">
        <v>10</v>
      </c>
      <c r="G43" s="246">
        <v>924438</v>
      </c>
      <c r="H43" s="245"/>
      <c r="I43" s="245">
        <v>2088688</v>
      </c>
      <c r="J43" s="246" t="s">
        <v>17</v>
      </c>
      <c r="K43" s="138"/>
      <c r="L43" s="138"/>
      <c r="M43" s="138"/>
      <c r="N43" s="138"/>
      <c r="O43" s="138"/>
      <c r="P43" s="138"/>
      <c r="Q43" s="138"/>
    </row>
    <row r="44" spans="1:17" s="134" customFormat="1" x14ac:dyDescent="0.25">
      <c r="A44" s="241">
        <v>43247</v>
      </c>
      <c r="B44" s="242">
        <v>180165381</v>
      </c>
      <c r="C44" s="247">
        <v>10</v>
      </c>
      <c r="D44" s="246">
        <v>994963</v>
      </c>
      <c r="E44" s="244"/>
      <c r="F44" s="242"/>
      <c r="G44" s="246"/>
      <c r="H44" s="245"/>
      <c r="I44" s="245"/>
      <c r="J44" s="246"/>
      <c r="K44" s="138"/>
      <c r="L44" s="138"/>
      <c r="M44" s="138"/>
      <c r="N44" s="138"/>
      <c r="O44" s="138"/>
      <c r="P44" s="138"/>
      <c r="Q44" s="138"/>
    </row>
    <row r="45" spans="1:17" s="134" customFormat="1" x14ac:dyDescent="0.25">
      <c r="A45" s="241">
        <v>43250</v>
      </c>
      <c r="B45" s="242"/>
      <c r="C45" s="247"/>
      <c r="D45" s="246"/>
      <c r="E45" s="244">
        <v>180043443</v>
      </c>
      <c r="F45" s="242">
        <v>12</v>
      </c>
      <c r="G45" s="246">
        <v>1498875</v>
      </c>
      <c r="H45" s="245"/>
      <c r="I45" s="245"/>
      <c r="J45" s="246"/>
      <c r="K45" s="138"/>
      <c r="L45" s="138"/>
      <c r="M45" s="138"/>
      <c r="N45" s="138"/>
      <c r="O45" s="138"/>
      <c r="P45" s="138"/>
      <c r="Q45" s="138"/>
    </row>
    <row r="46" spans="1:17" s="134" customFormat="1" x14ac:dyDescent="0.25">
      <c r="A46" s="241">
        <v>43251</v>
      </c>
      <c r="B46" s="242">
        <v>180165995</v>
      </c>
      <c r="C46" s="247">
        <v>9</v>
      </c>
      <c r="D46" s="246">
        <v>998288</v>
      </c>
      <c r="E46" s="244">
        <v>180043747</v>
      </c>
      <c r="F46" s="242">
        <v>8</v>
      </c>
      <c r="G46" s="246">
        <v>907550</v>
      </c>
      <c r="H46" s="245"/>
      <c r="I46" s="245"/>
      <c r="J46" s="246"/>
      <c r="K46" s="138"/>
      <c r="L46" s="138"/>
      <c r="M46" s="138"/>
      <c r="N46" s="138"/>
      <c r="O46" s="138"/>
      <c r="P46" s="138"/>
      <c r="Q46" s="138"/>
    </row>
    <row r="47" spans="1:17" s="134" customFormat="1" x14ac:dyDescent="0.25">
      <c r="A47" s="241">
        <v>43258</v>
      </c>
      <c r="B47" s="242">
        <v>180167245</v>
      </c>
      <c r="C47" s="247">
        <v>9</v>
      </c>
      <c r="D47" s="246">
        <v>1112388</v>
      </c>
      <c r="E47" s="244"/>
      <c r="F47" s="242"/>
      <c r="G47" s="246"/>
      <c r="H47" s="245"/>
      <c r="I47" s="245">
        <v>699419</v>
      </c>
      <c r="J47" s="246" t="s">
        <v>17</v>
      </c>
      <c r="K47" s="138"/>
      <c r="L47" s="138"/>
      <c r="M47" s="138"/>
      <c r="N47" s="138"/>
      <c r="O47" s="138"/>
      <c r="P47" s="138"/>
      <c r="Q47" s="138"/>
    </row>
    <row r="48" spans="1:17" s="134" customFormat="1" x14ac:dyDescent="0.25">
      <c r="A48" s="241">
        <v>43261</v>
      </c>
      <c r="B48" s="242">
        <v>180167831</v>
      </c>
      <c r="C48" s="247">
        <v>5</v>
      </c>
      <c r="D48" s="246">
        <v>575575</v>
      </c>
      <c r="E48" s="244">
        <v>180043995</v>
      </c>
      <c r="F48" s="242">
        <v>5</v>
      </c>
      <c r="G48" s="246">
        <v>537250</v>
      </c>
      <c r="H48" s="245"/>
      <c r="I48" s="245"/>
      <c r="J48" s="246"/>
      <c r="K48" s="138"/>
      <c r="L48" s="138"/>
      <c r="M48" s="138"/>
      <c r="N48" s="138"/>
      <c r="O48" s="138"/>
      <c r="P48" s="138"/>
      <c r="Q48" s="138"/>
    </row>
    <row r="49" spans="1:17" s="134" customFormat="1" x14ac:dyDescent="0.25">
      <c r="A49" s="241">
        <v>43283</v>
      </c>
      <c r="B49" s="242">
        <v>180168518</v>
      </c>
      <c r="C49" s="247">
        <v>1</v>
      </c>
      <c r="D49" s="246">
        <v>104038</v>
      </c>
      <c r="E49" s="244">
        <v>180044085</v>
      </c>
      <c r="F49" s="242">
        <v>2</v>
      </c>
      <c r="G49" s="246">
        <v>229075</v>
      </c>
      <c r="H49" s="245"/>
      <c r="I49" s="245"/>
      <c r="J49" s="246"/>
      <c r="K49" s="138"/>
      <c r="L49" s="138"/>
      <c r="M49" s="138"/>
      <c r="N49" s="138"/>
      <c r="O49" s="138"/>
      <c r="P49" s="138"/>
      <c r="Q49" s="138"/>
    </row>
    <row r="50" spans="1:17" s="134" customFormat="1" x14ac:dyDescent="0.25">
      <c r="A50" s="241">
        <v>43286</v>
      </c>
      <c r="B50" s="242">
        <v>180168790</v>
      </c>
      <c r="C50" s="247">
        <v>1</v>
      </c>
      <c r="D50" s="246">
        <v>122150</v>
      </c>
      <c r="E50" s="244"/>
      <c r="F50" s="242"/>
      <c r="G50" s="246"/>
      <c r="H50" s="245"/>
      <c r="I50" s="245"/>
      <c r="J50" s="246"/>
      <c r="K50" s="138"/>
      <c r="L50" s="138"/>
      <c r="M50" s="138"/>
      <c r="N50" s="138"/>
      <c r="O50" s="138"/>
      <c r="P50" s="138"/>
      <c r="Q50" s="138"/>
    </row>
    <row r="51" spans="1:17" s="134" customFormat="1" x14ac:dyDescent="0.25">
      <c r="A51" s="241">
        <v>43289</v>
      </c>
      <c r="B51" s="242">
        <v>180169041</v>
      </c>
      <c r="C51" s="247">
        <v>6</v>
      </c>
      <c r="D51" s="246">
        <v>535763</v>
      </c>
      <c r="E51" s="244"/>
      <c r="F51" s="242"/>
      <c r="G51" s="246"/>
      <c r="H51" s="245"/>
      <c r="I51" s="245"/>
      <c r="J51" s="246"/>
      <c r="K51" s="138"/>
      <c r="L51" s="138"/>
      <c r="M51" s="138"/>
      <c r="N51" s="138"/>
      <c r="O51" s="138"/>
      <c r="P51" s="138"/>
      <c r="Q51" s="138"/>
    </row>
    <row r="52" spans="1:17" s="134" customFormat="1" x14ac:dyDescent="0.25">
      <c r="A52" s="241">
        <v>43293</v>
      </c>
      <c r="B52" s="242">
        <v>180169459</v>
      </c>
      <c r="C52" s="247">
        <v>2</v>
      </c>
      <c r="D52" s="246">
        <v>229075</v>
      </c>
      <c r="E52" s="244"/>
      <c r="F52" s="242"/>
      <c r="G52" s="246"/>
      <c r="H52" s="245"/>
      <c r="I52" s="245"/>
      <c r="J52" s="246"/>
      <c r="K52" s="138"/>
      <c r="L52" s="138"/>
      <c r="M52" s="138"/>
      <c r="N52" s="138"/>
      <c r="O52" s="138"/>
      <c r="P52" s="138"/>
      <c r="Q52" s="138"/>
    </row>
    <row r="53" spans="1:17" s="134" customFormat="1" x14ac:dyDescent="0.25">
      <c r="A53" s="241">
        <v>43296</v>
      </c>
      <c r="B53" s="242">
        <v>180169720</v>
      </c>
      <c r="C53" s="247">
        <v>20</v>
      </c>
      <c r="D53" s="246">
        <v>1952213</v>
      </c>
      <c r="E53" s="244">
        <v>180044372</v>
      </c>
      <c r="F53" s="242">
        <v>2</v>
      </c>
      <c r="G53" s="246">
        <v>172375</v>
      </c>
      <c r="H53" s="245"/>
      <c r="I53" s="245">
        <v>2752489</v>
      </c>
      <c r="J53" s="246" t="s">
        <v>17</v>
      </c>
      <c r="K53" s="138"/>
      <c r="L53" s="138"/>
      <c r="M53" s="138"/>
      <c r="N53" s="138"/>
      <c r="O53" s="138"/>
      <c r="P53" s="138"/>
      <c r="Q53" s="138"/>
    </row>
    <row r="54" spans="1:17" s="134" customFormat="1" x14ac:dyDescent="0.25">
      <c r="A54" s="241">
        <v>43300</v>
      </c>
      <c r="B54" s="242">
        <v>180170052</v>
      </c>
      <c r="C54" s="247">
        <v>6</v>
      </c>
      <c r="D54" s="246">
        <v>421400</v>
      </c>
      <c r="E54" s="244"/>
      <c r="F54" s="242"/>
      <c r="G54" s="246"/>
      <c r="H54" s="245"/>
      <c r="I54" s="245"/>
      <c r="J54" s="246"/>
      <c r="K54" s="138"/>
      <c r="L54" s="138"/>
      <c r="M54" s="138"/>
      <c r="N54" s="138"/>
      <c r="O54" s="138"/>
      <c r="P54" s="138"/>
      <c r="Q54" s="138"/>
    </row>
    <row r="55" spans="1:17" s="134" customFormat="1" x14ac:dyDescent="0.25">
      <c r="A55" s="241">
        <v>43303</v>
      </c>
      <c r="B55" s="242">
        <v>180170282</v>
      </c>
      <c r="C55" s="247">
        <v>2</v>
      </c>
      <c r="D55" s="246">
        <v>211050</v>
      </c>
      <c r="E55" s="244"/>
      <c r="F55" s="242"/>
      <c r="G55" s="246"/>
      <c r="H55" s="245"/>
      <c r="I55" s="245"/>
      <c r="J55" s="246"/>
      <c r="K55" s="138"/>
      <c r="L55" s="138"/>
      <c r="M55" s="138"/>
      <c r="N55" s="138"/>
      <c r="O55" s="138"/>
      <c r="P55" s="138"/>
      <c r="Q55" s="138"/>
    </row>
    <row r="56" spans="1:17" s="134" customFormat="1" x14ac:dyDescent="0.25">
      <c r="A56" s="241">
        <v>43307</v>
      </c>
      <c r="B56" s="242">
        <v>180170617</v>
      </c>
      <c r="C56" s="247">
        <v>4</v>
      </c>
      <c r="D56" s="246">
        <v>432425</v>
      </c>
      <c r="E56" s="244"/>
      <c r="F56" s="242"/>
      <c r="G56" s="246"/>
      <c r="H56" s="245"/>
      <c r="I56" s="245"/>
      <c r="J56" s="246"/>
      <c r="K56" s="138"/>
      <c r="L56" s="138"/>
      <c r="M56" s="138"/>
      <c r="N56" s="138"/>
      <c r="O56" s="138"/>
      <c r="P56" s="138"/>
      <c r="Q56" s="138"/>
    </row>
    <row r="57" spans="1:17" s="134" customFormat="1" x14ac:dyDescent="0.25">
      <c r="A57" s="241">
        <v>43309</v>
      </c>
      <c r="B57" s="242"/>
      <c r="C57" s="247"/>
      <c r="D57" s="246"/>
      <c r="E57" s="244">
        <v>180044553</v>
      </c>
      <c r="F57" s="242">
        <v>12</v>
      </c>
      <c r="G57" s="246">
        <v>1436838</v>
      </c>
      <c r="H57" s="245"/>
      <c r="I57" s="245"/>
      <c r="J57" s="246"/>
      <c r="K57" s="138"/>
      <c r="L57" s="138"/>
      <c r="M57" s="138"/>
      <c r="N57" s="138"/>
      <c r="O57" s="138"/>
      <c r="P57" s="138"/>
      <c r="Q57" s="138"/>
    </row>
    <row r="58" spans="1:17" s="134" customFormat="1" x14ac:dyDescent="0.25">
      <c r="A58" s="241">
        <v>43310</v>
      </c>
      <c r="B58" s="242">
        <v>180170887</v>
      </c>
      <c r="C58" s="247">
        <v>2</v>
      </c>
      <c r="D58" s="246">
        <v>233538</v>
      </c>
      <c r="E58" s="244"/>
      <c r="F58" s="242"/>
      <c r="G58" s="246"/>
      <c r="H58" s="245"/>
      <c r="I58" s="245"/>
      <c r="J58" s="246"/>
      <c r="K58" s="138"/>
      <c r="L58" s="138"/>
      <c r="M58" s="138"/>
      <c r="N58" s="138"/>
      <c r="O58" s="138"/>
      <c r="P58" s="138"/>
      <c r="Q58" s="138"/>
    </row>
    <row r="59" spans="1:17" s="134" customFormat="1" x14ac:dyDescent="0.25">
      <c r="A59" s="241">
        <v>43314</v>
      </c>
      <c r="B59" s="242">
        <v>180171245</v>
      </c>
      <c r="C59" s="247">
        <v>7</v>
      </c>
      <c r="D59" s="246">
        <v>861000</v>
      </c>
      <c r="E59" s="244"/>
      <c r="F59" s="242"/>
      <c r="G59" s="246"/>
      <c r="H59" s="245"/>
      <c r="I59" s="245">
        <v>550200</v>
      </c>
      <c r="J59" s="246" t="s">
        <v>17</v>
      </c>
      <c r="K59" s="138"/>
      <c r="L59" s="138"/>
      <c r="M59" s="138"/>
      <c r="N59" s="138"/>
      <c r="O59" s="138"/>
      <c r="P59" s="138"/>
      <c r="Q59" s="138"/>
    </row>
    <row r="60" spans="1:17" s="134" customFormat="1" x14ac:dyDescent="0.25">
      <c r="A60" s="241">
        <v>43321</v>
      </c>
      <c r="B60" s="242">
        <v>180171911</v>
      </c>
      <c r="C60" s="247">
        <v>4</v>
      </c>
      <c r="D60" s="246">
        <v>417025</v>
      </c>
      <c r="E60" s="244"/>
      <c r="F60" s="242"/>
      <c r="G60" s="246"/>
      <c r="H60" s="245"/>
      <c r="I60" s="245"/>
      <c r="J60" s="246"/>
      <c r="K60" s="138"/>
      <c r="L60" s="138"/>
      <c r="M60" s="138"/>
      <c r="N60" s="138"/>
      <c r="O60" s="138"/>
      <c r="P60" s="138"/>
      <c r="Q60" s="138"/>
    </row>
    <row r="61" spans="1:17" s="134" customFormat="1" x14ac:dyDescent="0.25">
      <c r="A61" s="241">
        <v>43335</v>
      </c>
      <c r="B61" s="242">
        <v>180173009</v>
      </c>
      <c r="C61" s="247">
        <v>11</v>
      </c>
      <c r="D61" s="246">
        <v>1115888</v>
      </c>
      <c r="E61" s="244"/>
      <c r="F61" s="242"/>
      <c r="G61" s="246"/>
      <c r="H61" s="245"/>
      <c r="I61" s="245"/>
      <c r="J61" s="246"/>
      <c r="K61" s="138"/>
      <c r="L61" s="138"/>
      <c r="M61" s="138"/>
      <c r="N61" s="138"/>
      <c r="O61" s="138"/>
      <c r="P61" s="138"/>
      <c r="Q61" s="138"/>
    </row>
    <row r="62" spans="1:17" s="134" customFormat="1" x14ac:dyDescent="0.25">
      <c r="A62" s="241">
        <v>43338</v>
      </c>
      <c r="B62" s="242">
        <v>180173239</v>
      </c>
      <c r="C62" s="247">
        <v>5</v>
      </c>
      <c r="D62" s="246">
        <v>503213</v>
      </c>
      <c r="E62" s="244"/>
      <c r="F62" s="242"/>
      <c r="G62" s="246"/>
      <c r="H62" s="245"/>
      <c r="I62" s="245">
        <v>2036126</v>
      </c>
      <c r="J62" s="246" t="s">
        <v>17</v>
      </c>
      <c r="K62" s="138"/>
      <c r="L62" s="138"/>
      <c r="M62" s="138"/>
      <c r="N62" s="138"/>
      <c r="O62" s="138"/>
      <c r="P62" s="138"/>
      <c r="Q62" s="138"/>
    </row>
    <row r="63" spans="1:17" s="134" customFormat="1" x14ac:dyDescent="0.25">
      <c r="A63" s="241">
        <v>43342</v>
      </c>
      <c r="B63" s="242">
        <v>180173614</v>
      </c>
      <c r="C63" s="247">
        <v>1</v>
      </c>
      <c r="D63" s="246">
        <v>156013</v>
      </c>
      <c r="E63" s="244"/>
      <c r="F63" s="242"/>
      <c r="G63" s="246"/>
      <c r="H63" s="245"/>
      <c r="I63" s="245"/>
      <c r="J63" s="246"/>
      <c r="K63" s="138"/>
      <c r="L63" s="138"/>
      <c r="M63" s="138"/>
      <c r="N63" s="138"/>
      <c r="O63" s="138"/>
      <c r="P63" s="138"/>
      <c r="Q63" s="138"/>
    </row>
    <row r="64" spans="1:17" s="134" customFormat="1" x14ac:dyDescent="0.25">
      <c r="A64" s="241">
        <v>43346</v>
      </c>
      <c r="B64" s="242"/>
      <c r="C64" s="247"/>
      <c r="D64" s="246"/>
      <c r="E64" s="244">
        <v>180045104</v>
      </c>
      <c r="F64" s="242">
        <v>6</v>
      </c>
      <c r="G64" s="246">
        <v>785400</v>
      </c>
      <c r="H64" s="245"/>
      <c r="I64" s="245"/>
      <c r="J64" s="246"/>
      <c r="K64" s="138"/>
      <c r="L64" s="138"/>
      <c r="M64" s="138"/>
      <c r="N64" s="138"/>
      <c r="O64" s="138"/>
      <c r="P64" s="138"/>
      <c r="Q64" s="138"/>
    </row>
    <row r="65" spans="1:17" s="134" customFormat="1" x14ac:dyDescent="0.25">
      <c r="A65" s="241">
        <v>43349</v>
      </c>
      <c r="B65" s="242">
        <v>180174159</v>
      </c>
      <c r="C65" s="247">
        <v>4</v>
      </c>
      <c r="D65" s="246">
        <v>379750</v>
      </c>
      <c r="E65" s="244"/>
      <c r="F65" s="242"/>
      <c r="G65" s="246"/>
      <c r="H65" s="245"/>
      <c r="I65" s="245"/>
      <c r="J65" s="246"/>
      <c r="K65" s="138"/>
      <c r="L65" s="138"/>
      <c r="M65" s="138"/>
      <c r="N65" s="138"/>
      <c r="O65" s="138"/>
      <c r="P65" s="138"/>
      <c r="Q65" s="138"/>
    </row>
    <row r="66" spans="1:17" s="134" customFormat="1" x14ac:dyDescent="0.25">
      <c r="A66" s="241">
        <v>43356</v>
      </c>
      <c r="B66" s="242">
        <v>180174743</v>
      </c>
      <c r="C66" s="247">
        <v>3</v>
      </c>
      <c r="D66" s="246">
        <v>348950</v>
      </c>
      <c r="E66" s="244"/>
      <c r="F66" s="242"/>
      <c r="G66" s="246"/>
      <c r="H66" s="245"/>
      <c r="I66" s="245"/>
      <c r="J66" s="246"/>
      <c r="K66" s="138"/>
      <c r="L66" s="138"/>
      <c r="M66" s="138"/>
      <c r="N66" s="138"/>
      <c r="O66" s="138"/>
      <c r="P66" s="138"/>
      <c r="Q66" s="138"/>
    </row>
    <row r="67" spans="1:17" s="134" customFormat="1" x14ac:dyDescent="0.25">
      <c r="A67" s="241">
        <v>43363</v>
      </c>
      <c r="B67" s="242">
        <v>180175341</v>
      </c>
      <c r="C67" s="247">
        <v>7</v>
      </c>
      <c r="D67" s="246">
        <v>608650</v>
      </c>
      <c r="E67" s="244"/>
      <c r="F67" s="242"/>
      <c r="G67" s="246"/>
      <c r="H67" s="245"/>
      <c r="I67" s="245">
        <v>707963</v>
      </c>
      <c r="J67" s="246" t="s">
        <v>17</v>
      </c>
      <c r="K67" s="138"/>
      <c r="L67" s="138"/>
      <c r="M67" s="138"/>
      <c r="N67" s="138"/>
      <c r="O67" s="138"/>
      <c r="P67" s="138"/>
      <c r="Q67" s="138"/>
    </row>
    <row r="68" spans="1:17" s="134" customFormat="1" x14ac:dyDescent="0.25">
      <c r="A68" s="241">
        <v>43370</v>
      </c>
      <c r="B68" s="242">
        <v>180175867</v>
      </c>
      <c r="C68" s="247">
        <v>3</v>
      </c>
      <c r="D68" s="246">
        <v>286038</v>
      </c>
      <c r="E68" s="244"/>
      <c r="F68" s="242"/>
      <c r="G68" s="246"/>
      <c r="H68" s="245"/>
      <c r="I68" s="245"/>
      <c r="J68" s="246"/>
      <c r="K68" s="138"/>
      <c r="L68" s="138"/>
      <c r="M68" s="138"/>
      <c r="N68" s="138"/>
      <c r="O68" s="138"/>
      <c r="P68" s="138"/>
      <c r="Q68" s="138"/>
    </row>
    <row r="69" spans="1:17" s="134" customFormat="1" x14ac:dyDescent="0.25">
      <c r="A69" s="241">
        <v>43372</v>
      </c>
      <c r="B69" s="242"/>
      <c r="C69" s="247"/>
      <c r="D69" s="246"/>
      <c r="E69" s="244">
        <v>180045497</v>
      </c>
      <c r="F69" s="242">
        <v>3</v>
      </c>
      <c r="G69" s="246">
        <v>274575</v>
      </c>
      <c r="H69" s="245"/>
      <c r="I69" s="245"/>
      <c r="J69" s="246"/>
      <c r="K69" s="138"/>
      <c r="L69" s="138"/>
      <c r="M69" s="138"/>
      <c r="N69" s="138"/>
      <c r="O69" s="138"/>
      <c r="P69" s="138"/>
      <c r="Q69" s="138"/>
    </row>
    <row r="70" spans="1:17" s="134" customFormat="1" x14ac:dyDescent="0.25">
      <c r="A70" s="241">
        <v>43373</v>
      </c>
      <c r="B70" s="242">
        <v>180176132</v>
      </c>
      <c r="C70" s="247">
        <v>5</v>
      </c>
      <c r="D70" s="246">
        <v>527188</v>
      </c>
      <c r="E70" s="244"/>
      <c r="F70" s="242"/>
      <c r="G70" s="246"/>
      <c r="H70" s="245"/>
      <c r="I70" s="245">
        <v>538651</v>
      </c>
      <c r="J70" s="246" t="s">
        <v>17</v>
      </c>
      <c r="K70" s="138"/>
      <c r="L70" s="138"/>
      <c r="M70" s="138"/>
      <c r="N70" s="138"/>
      <c r="O70" s="138"/>
      <c r="P70" s="138"/>
      <c r="Q70" s="138"/>
    </row>
    <row r="71" spans="1:17" s="134" customFormat="1" x14ac:dyDescent="0.25">
      <c r="A71" s="241">
        <v>43377</v>
      </c>
      <c r="B71" s="242">
        <v>180176449</v>
      </c>
      <c r="C71" s="247">
        <v>4</v>
      </c>
      <c r="D71" s="246">
        <v>553263</v>
      </c>
      <c r="E71" s="244"/>
      <c r="F71" s="242"/>
      <c r="G71" s="246"/>
      <c r="H71" s="245"/>
      <c r="I71" s="245"/>
      <c r="J71" s="246"/>
      <c r="K71" s="138"/>
      <c r="L71" s="138"/>
      <c r="M71" s="138"/>
      <c r="N71" s="138"/>
      <c r="O71" s="138"/>
      <c r="P71" s="138"/>
      <c r="Q71" s="138"/>
    </row>
    <row r="72" spans="1:17" s="134" customFormat="1" x14ac:dyDescent="0.25">
      <c r="A72" s="241">
        <v>43384</v>
      </c>
      <c r="B72" s="242">
        <v>180177022</v>
      </c>
      <c r="C72" s="247">
        <v>3</v>
      </c>
      <c r="D72" s="246">
        <v>364963</v>
      </c>
      <c r="E72" s="244"/>
      <c r="F72" s="242"/>
      <c r="G72" s="246"/>
      <c r="H72" s="245"/>
      <c r="I72" s="245"/>
      <c r="J72" s="246"/>
      <c r="K72" s="138"/>
      <c r="L72" s="138"/>
      <c r="M72" s="138"/>
      <c r="N72" s="138"/>
      <c r="O72" s="138"/>
      <c r="P72" s="138"/>
      <c r="Q72" s="138"/>
    </row>
    <row r="73" spans="1:17" s="134" customFormat="1" x14ac:dyDescent="0.25">
      <c r="A73" s="241">
        <v>43387</v>
      </c>
      <c r="B73" s="242">
        <v>180177254</v>
      </c>
      <c r="C73" s="247">
        <v>2</v>
      </c>
      <c r="D73" s="246">
        <v>191188</v>
      </c>
      <c r="E73" s="244">
        <v>180045708</v>
      </c>
      <c r="F73" s="242">
        <v>6</v>
      </c>
      <c r="G73" s="246">
        <v>626850</v>
      </c>
      <c r="H73" s="245"/>
      <c r="I73" s="245"/>
      <c r="J73" s="246"/>
      <c r="K73" s="138"/>
      <c r="L73" s="138"/>
      <c r="M73" s="138"/>
      <c r="N73" s="138"/>
      <c r="O73" s="138"/>
      <c r="P73" s="138"/>
      <c r="Q73" s="138"/>
    </row>
    <row r="74" spans="1:17" s="134" customFormat="1" x14ac:dyDescent="0.25">
      <c r="A74" s="241">
        <v>43391</v>
      </c>
      <c r="B74" s="242">
        <v>180177556</v>
      </c>
      <c r="C74" s="247">
        <v>1</v>
      </c>
      <c r="D74" s="246">
        <v>110075</v>
      </c>
      <c r="E74" s="244"/>
      <c r="F74" s="242"/>
      <c r="G74" s="246"/>
      <c r="H74" s="245"/>
      <c r="I74" s="245">
        <v>592639</v>
      </c>
      <c r="J74" s="246" t="s">
        <v>17</v>
      </c>
      <c r="K74" s="138"/>
      <c r="L74" s="138"/>
      <c r="M74" s="138"/>
      <c r="N74" s="138"/>
      <c r="O74" s="138"/>
      <c r="P74" s="138"/>
      <c r="Q74" s="138"/>
    </row>
    <row r="75" spans="1:17" s="134" customFormat="1" x14ac:dyDescent="0.25">
      <c r="A75" s="241">
        <v>43405</v>
      </c>
      <c r="B75" s="242">
        <v>180178542</v>
      </c>
      <c r="C75" s="247">
        <v>6</v>
      </c>
      <c r="D75" s="246">
        <v>730100</v>
      </c>
      <c r="E75" s="244"/>
      <c r="F75" s="242"/>
      <c r="G75" s="246"/>
      <c r="H75" s="245"/>
      <c r="I75" s="245"/>
      <c r="J75" s="246"/>
      <c r="K75" s="138"/>
      <c r="L75" s="138"/>
      <c r="M75" s="138"/>
      <c r="N75" s="138"/>
      <c r="O75" s="138"/>
      <c r="P75" s="138"/>
      <c r="Q75" s="138"/>
    </row>
    <row r="76" spans="1:17" s="134" customFormat="1" x14ac:dyDescent="0.25">
      <c r="A76" s="241">
        <v>43412</v>
      </c>
      <c r="B76" s="242">
        <v>180179052</v>
      </c>
      <c r="C76" s="247">
        <v>4</v>
      </c>
      <c r="D76" s="246">
        <v>581788</v>
      </c>
      <c r="E76" s="244">
        <v>180046071</v>
      </c>
      <c r="F76" s="242">
        <v>2</v>
      </c>
      <c r="G76" s="246">
        <v>279738</v>
      </c>
      <c r="H76" s="245"/>
      <c r="I76" s="245"/>
      <c r="J76" s="246"/>
      <c r="K76" s="138"/>
      <c r="L76" s="138"/>
      <c r="M76" s="138"/>
      <c r="N76" s="138"/>
      <c r="O76" s="138"/>
      <c r="P76" s="138"/>
      <c r="Q76" s="138"/>
    </row>
    <row r="77" spans="1:17" s="134" customFormat="1" x14ac:dyDescent="0.25">
      <c r="A77" s="241">
        <v>43419</v>
      </c>
      <c r="B77" s="242">
        <v>180179623</v>
      </c>
      <c r="C77" s="247">
        <v>2</v>
      </c>
      <c r="D77" s="246">
        <v>180950</v>
      </c>
      <c r="E77" s="244"/>
      <c r="F77" s="242"/>
      <c r="G77" s="246"/>
      <c r="H77" s="245"/>
      <c r="I77" s="245">
        <v>1213100</v>
      </c>
      <c r="J77" s="246" t="s">
        <v>17</v>
      </c>
      <c r="K77" s="138"/>
      <c r="L77" s="138"/>
      <c r="M77" s="138"/>
      <c r="N77" s="138"/>
      <c r="O77" s="138"/>
      <c r="P77" s="138"/>
      <c r="Q77" s="138"/>
    </row>
    <row r="78" spans="1:17" s="134" customFormat="1" x14ac:dyDescent="0.25">
      <c r="A78" s="241">
        <v>43422</v>
      </c>
      <c r="B78" s="242"/>
      <c r="C78" s="247"/>
      <c r="D78" s="246"/>
      <c r="E78" s="244"/>
      <c r="F78" s="242"/>
      <c r="G78" s="246"/>
      <c r="H78" s="245"/>
      <c r="I78" s="245"/>
      <c r="J78" s="246"/>
      <c r="K78" s="138"/>
      <c r="L78" s="138"/>
      <c r="M78" s="138"/>
      <c r="N78" s="138"/>
      <c r="O78" s="138"/>
      <c r="P78" s="138"/>
      <c r="Q78" s="138"/>
    </row>
    <row r="79" spans="1:17" s="134" customFormat="1" x14ac:dyDescent="0.25">
      <c r="A79" s="241">
        <v>43426</v>
      </c>
      <c r="B79" s="242">
        <v>180180093</v>
      </c>
      <c r="C79" s="247">
        <v>2</v>
      </c>
      <c r="D79" s="246">
        <v>439250</v>
      </c>
      <c r="E79" s="244"/>
      <c r="F79" s="242"/>
      <c r="G79" s="246"/>
      <c r="H79" s="245"/>
      <c r="I79" s="245"/>
      <c r="J79" s="246"/>
      <c r="K79" s="138"/>
      <c r="L79" s="138"/>
      <c r="M79" s="138"/>
      <c r="N79" s="138"/>
      <c r="O79" s="138"/>
      <c r="P79" s="138"/>
      <c r="Q79" s="138"/>
    </row>
    <row r="80" spans="1:17" s="134" customFormat="1" x14ac:dyDescent="0.25">
      <c r="A80" s="241">
        <v>43437</v>
      </c>
      <c r="B80" s="242">
        <v>180180812</v>
      </c>
      <c r="C80" s="247">
        <v>3</v>
      </c>
      <c r="D80" s="246">
        <v>253750</v>
      </c>
      <c r="E80" s="244"/>
      <c r="F80" s="242"/>
      <c r="G80" s="246"/>
      <c r="H80" s="245"/>
      <c r="I80" s="245">
        <v>693000</v>
      </c>
      <c r="J80" s="246" t="s">
        <v>17</v>
      </c>
      <c r="K80" s="138"/>
      <c r="L80" s="138"/>
      <c r="M80" s="138"/>
      <c r="N80" s="138"/>
      <c r="O80" s="138"/>
      <c r="P80" s="138"/>
      <c r="Q80" s="138"/>
    </row>
    <row r="81" spans="1:17" s="134" customFormat="1" x14ac:dyDescent="0.25">
      <c r="A81" s="241">
        <v>43472</v>
      </c>
      <c r="B81" s="242">
        <v>190182736</v>
      </c>
      <c r="C81" s="247">
        <v>7</v>
      </c>
      <c r="D81" s="246">
        <v>680575</v>
      </c>
      <c r="E81" s="244"/>
      <c r="F81" s="242"/>
      <c r="G81" s="246"/>
      <c r="H81" s="245"/>
      <c r="I81" s="245"/>
      <c r="J81" s="246"/>
      <c r="K81" s="138"/>
      <c r="L81" s="138"/>
      <c r="M81" s="138"/>
      <c r="N81" s="138"/>
      <c r="O81" s="138"/>
      <c r="P81" s="138"/>
      <c r="Q81" s="138"/>
    </row>
    <row r="82" spans="1:17" s="134" customFormat="1" x14ac:dyDescent="0.25">
      <c r="A82" s="241">
        <v>43478</v>
      </c>
      <c r="B82" s="242">
        <v>190183111</v>
      </c>
      <c r="C82" s="247">
        <v>1</v>
      </c>
      <c r="D82" s="246">
        <v>121888</v>
      </c>
      <c r="E82" s="244">
        <v>190046824</v>
      </c>
      <c r="F82" s="242">
        <v>4</v>
      </c>
      <c r="G82" s="246">
        <v>434525</v>
      </c>
      <c r="H82" s="245"/>
      <c r="I82" s="245"/>
      <c r="J82" s="246"/>
      <c r="K82" s="138"/>
      <c r="L82" s="138"/>
      <c r="M82" s="138"/>
      <c r="N82" s="138"/>
      <c r="O82" s="138"/>
      <c r="P82" s="138"/>
      <c r="Q82" s="138"/>
    </row>
    <row r="83" spans="1:17" s="134" customFormat="1" x14ac:dyDescent="0.25">
      <c r="A83" s="241">
        <v>43489</v>
      </c>
      <c r="B83" s="242">
        <v>190183640</v>
      </c>
      <c r="C83" s="247">
        <v>1</v>
      </c>
      <c r="D83" s="246">
        <v>75075</v>
      </c>
      <c r="E83" s="244">
        <v>190046926</v>
      </c>
      <c r="F83" s="242">
        <v>2</v>
      </c>
      <c r="G83" s="246">
        <v>172113</v>
      </c>
      <c r="H83" s="245"/>
      <c r="I83" s="245">
        <v>270900</v>
      </c>
      <c r="J83" s="246" t="s">
        <v>17</v>
      </c>
      <c r="K83" s="138"/>
      <c r="L83" s="138"/>
      <c r="M83" s="138"/>
      <c r="N83" s="138"/>
      <c r="O83" s="138"/>
      <c r="P83" s="138"/>
      <c r="Q83" s="138"/>
    </row>
    <row r="84" spans="1:17" s="134" customFormat="1" x14ac:dyDescent="0.25">
      <c r="A84" s="241">
        <v>43510</v>
      </c>
      <c r="B84" s="242">
        <v>19000806</v>
      </c>
      <c r="C84" s="247">
        <v>2</v>
      </c>
      <c r="D84" s="246">
        <v>165155</v>
      </c>
      <c r="E84" s="244"/>
      <c r="F84" s="242"/>
      <c r="G84" s="246"/>
      <c r="H84" s="245"/>
      <c r="I84" s="245"/>
      <c r="J84" s="246"/>
      <c r="K84" s="138"/>
      <c r="L84" s="138"/>
      <c r="M84" s="138"/>
      <c r="N84" s="138"/>
      <c r="O84" s="138"/>
      <c r="P84" s="138"/>
      <c r="Q84" s="138"/>
    </row>
    <row r="85" spans="1:17" s="134" customFormat="1" x14ac:dyDescent="0.25">
      <c r="A85" s="241">
        <v>43513</v>
      </c>
      <c r="B85" s="242">
        <v>19001024</v>
      </c>
      <c r="C85" s="247">
        <v>2</v>
      </c>
      <c r="D85" s="246">
        <v>207570</v>
      </c>
      <c r="E85" s="244"/>
      <c r="F85" s="242"/>
      <c r="G85" s="246"/>
      <c r="H85" s="245"/>
      <c r="I85" s="245"/>
      <c r="J85" s="246"/>
      <c r="K85" s="138"/>
      <c r="L85" s="138"/>
      <c r="M85" s="138"/>
      <c r="N85" s="138"/>
      <c r="O85" s="138"/>
      <c r="P85" s="138"/>
      <c r="Q85" s="138"/>
    </row>
    <row r="86" spans="1:17" s="134" customFormat="1" x14ac:dyDescent="0.25">
      <c r="A86" s="241">
        <v>43517</v>
      </c>
      <c r="B86" s="242">
        <v>19001225</v>
      </c>
      <c r="C86" s="247">
        <v>2</v>
      </c>
      <c r="D86" s="246">
        <v>256530</v>
      </c>
      <c r="E86" s="244"/>
      <c r="F86" s="242"/>
      <c r="G86" s="246"/>
      <c r="H86" s="245"/>
      <c r="I86" s="245">
        <v>629255</v>
      </c>
      <c r="J86" s="246" t="s">
        <v>17</v>
      </c>
      <c r="K86" s="138"/>
      <c r="L86" s="138"/>
      <c r="M86" s="138"/>
      <c r="N86" s="138"/>
      <c r="O86" s="138"/>
      <c r="P86" s="138"/>
      <c r="Q86" s="138"/>
    </row>
    <row r="87" spans="1:17" s="134" customFormat="1" x14ac:dyDescent="0.25">
      <c r="A87" s="98">
        <v>43524</v>
      </c>
      <c r="B87" s="99">
        <v>19001651</v>
      </c>
      <c r="C87" s="100">
        <v>4</v>
      </c>
      <c r="D87" s="34">
        <v>427125</v>
      </c>
      <c r="E87" s="101"/>
      <c r="F87" s="99"/>
      <c r="G87" s="34"/>
      <c r="H87" s="102"/>
      <c r="I87" s="102"/>
      <c r="J87" s="34"/>
      <c r="K87" s="138"/>
      <c r="L87" s="138"/>
      <c r="M87" s="138"/>
      <c r="N87" s="138"/>
      <c r="O87" s="138"/>
      <c r="P87" s="138"/>
      <c r="Q87" s="138"/>
    </row>
    <row r="88" spans="1:17" s="134" customFormat="1" x14ac:dyDescent="0.25">
      <c r="A88" s="98">
        <v>43527</v>
      </c>
      <c r="B88" s="99">
        <v>19001884</v>
      </c>
      <c r="C88" s="100">
        <v>2</v>
      </c>
      <c r="D88" s="34">
        <v>256870</v>
      </c>
      <c r="E88" s="101"/>
      <c r="F88" s="99"/>
      <c r="G88" s="34"/>
      <c r="H88" s="102"/>
      <c r="I88" s="102"/>
      <c r="J88" s="34"/>
      <c r="K88" s="138"/>
      <c r="L88" s="138"/>
      <c r="M88" s="138"/>
      <c r="N88" s="138"/>
      <c r="O88" s="138"/>
      <c r="P88" s="138"/>
      <c r="Q88" s="138"/>
    </row>
    <row r="89" spans="1:17" s="134" customFormat="1" x14ac:dyDescent="0.25">
      <c r="A89" s="98">
        <v>43531</v>
      </c>
      <c r="B89" s="99">
        <v>19002194</v>
      </c>
      <c r="C89" s="100">
        <v>1</v>
      </c>
      <c r="D89" s="34">
        <v>106335</v>
      </c>
      <c r="E89" s="101" t="s">
        <v>293</v>
      </c>
      <c r="F89" s="99">
        <v>2</v>
      </c>
      <c r="G89" s="34">
        <v>204425</v>
      </c>
      <c r="H89" s="102"/>
      <c r="I89" s="102"/>
      <c r="J89" s="34"/>
      <c r="K89" s="138"/>
      <c r="L89" s="138"/>
      <c r="M89" s="138"/>
      <c r="N89" s="138"/>
      <c r="O89" s="138"/>
      <c r="P89" s="138"/>
      <c r="Q89" s="138"/>
    </row>
    <row r="90" spans="1:17" s="134" customFormat="1" x14ac:dyDescent="0.25">
      <c r="A90" s="98">
        <v>43534</v>
      </c>
      <c r="B90" s="99">
        <v>19002333</v>
      </c>
      <c r="C90" s="100">
        <v>5</v>
      </c>
      <c r="D90" s="34">
        <v>609110</v>
      </c>
      <c r="E90" s="101"/>
      <c r="F90" s="99"/>
      <c r="G90" s="34"/>
      <c r="H90" s="102"/>
      <c r="I90" s="102">
        <v>1195015</v>
      </c>
      <c r="J90" s="34" t="s">
        <v>17</v>
      </c>
      <c r="K90" s="138"/>
      <c r="L90" s="138"/>
      <c r="M90" s="138"/>
      <c r="N90" s="138"/>
      <c r="O90" s="138"/>
      <c r="P90" s="138"/>
      <c r="Q90" s="138"/>
    </row>
    <row r="91" spans="1:17" s="134" customFormat="1" x14ac:dyDescent="0.25">
      <c r="A91" s="98"/>
      <c r="B91" s="99"/>
      <c r="C91" s="100"/>
      <c r="D91" s="34"/>
      <c r="E91" s="101"/>
      <c r="F91" s="99"/>
      <c r="G91" s="34"/>
      <c r="H91" s="102"/>
      <c r="I91" s="102"/>
      <c r="J91" s="34"/>
      <c r="K91" s="138"/>
      <c r="L91" s="138"/>
      <c r="M91" s="138"/>
      <c r="N91" s="138"/>
      <c r="O91" s="138"/>
      <c r="P91" s="138"/>
      <c r="Q91" s="138"/>
    </row>
    <row r="92" spans="1:17" x14ac:dyDescent="0.25">
      <c r="A92" s="4"/>
      <c r="B92" s="3"/>
      <c r="C92" s="40"/>
      <c r="D92" s="6"/>
      <c r="E92" s="7"/>
      <c r="F92" s="3"/>
      <c r="G92" s="6"/>
      <c r="H92" s="39"/>
      <c r="I92" s="39"/>
      <c r="J92" s="6"/>
      <c r="M92" s="37"/>
    </row>
    <row r="93" spans="1:17" x14ac:dyDescent="0.25">
      <c r="A93" s="4"/>
      <c r="B93" s="8" t="s">
        <v>11</v>
      </c>
      <c r="C93" s="77">
        <f>SUM(C8:C92)</f>
        <v>434</v>
      </c>
      <c r="D93" s="9"/>
      <c r="E93" s="8" t="s">
        <v>11</v>
      </c>
      <c r="F93" s="8">
        <f>SUM(F8:F92)</f>
        <v>125</v>
      </c>
      <c r="G93" s="5"/>
      <c r="H93" s="40"/>
      <c r="I93" s="40"/>
      <c r="J93" s="5"/>
      <c r="M93" s="37"/>
    </row>
    <row r="94" spans="1:17" x14ac:dyDescent="0.25">
      <c r="A94" s="4"/>
      <c r="B94" s="8"/>
      <c r="C94" s="77"/>
      <c r="D94" s="9"/>
      <c r="E94" s="8"/>
      <c r="F94" s="8"/>
      <c r="G94" s="32"/>
      <c r="H94" s="52"/>
      <c r="I94" s="40"/>
      <c r="J94" s="5"/>
      <c r="M94" s="37"/>
    </row>
    <row r="95" spans="1:17" x14ac:dyDescent="0.25">
      <c r="A95" s="10"/>
      <c r="B95" s="11"/>
      <c r="C95" s="40"/>
      <c r="D95" s="6"/>
      <c r="E95" s="8"/>
      <c r="F95" s="3"/>
      <c r="G95" s="420" t="s">
        <v>12</v>
      </c>
      <c r="H95" s="420"/>
      <c r="I95" s="39"/>
      <c r="J95" s="13">
        <f>SUM(D8:D92)</f>
        <v>48570136</v>
      </c>
      <c r="M95" s="37"/>
    </row>
    <row r="96" spans="1:17" x14ac:dyDescent="0.25">
      <c r="A96" s="4"/>
      <c r="B96" s="3"/>
      <c r="C96" s="40"/>
      <c r="D96" s="6"/>
      <c r="E96" s="7"/>
      <c r="F96" s="3"/>
      <c r="G96" s="420" t="s">
        <v>13</v>
      </c>
      <c r="H96" s="420"/>
      <c r="I96" s="39"/>
      <c r="J96" s="13">
        <f>SUM(G8:G92)</f>
        <v>14618998</v>
      </c>
      <c r="M96" s="37"/>
    </row>
    <row r="97" spans="1:13" x14ac:dyDescent="0.25">
      <c r="A97" s="14"/>
      <c r="B97" s="7"/>
      <c r="C97" s="40"/>
      <c r="D97" s="6"/>
      <c r="E97" s="7"/>
      <c r="F97" s="3"/>
      <c r="G97" s="420" t="s">
        <v>14</v>
      </c>
      <c r="H97" s="420"/>
      <c r="I97" s="41"/>
      <c r="J97" s="15">
        <f>J95-J96</f>
        <v>33951138</v>
      </c>
      <c r="M97" s="37"/>
    </row>
    <row r="98" spans="1:13" x14ac:dyDescent="0.25">
      <c r="A98" s="4"/>
      <c r="B98" s="16"/>
      <c r="C98" s="40"/>
      <c r="D98" s="17"/>
      <c r="E98" s="7"/>
      <c r="F98" s="3"/>
      <c r="G98" s="420" t="s">
        <v>15</v>
      </c>
      <c r="H98" s="420"/>
      <c r="I98" s="39"/>
      <c r="J98" s="13">
        <f>SUM(H8:H93)</f>
        <v>0</v>
      </c>
      <c r="M98" s="37"/>
    </row>
    <row r="99" spans="1:13" x14ac:dyDescent="0.25">
      <c r="A99" s="4"/>
      <c r="B99" s="16"/>
      <c r="C99" s="40"/>
      <c r="D99" s="17"/>
      <c r="E99" s="7"/>
      <c r="F99" s="3"/>
      <c r="G99" s="420" t="s">
        <v>16</v>
      </c>
      <c r="H99" s="420"/>
      <c r="I99" s="39"/>
      <c r="J99" s="13">
        <f>J97+J98</f>
        <v>33951138</v>
      </c>
      <c r="M99" s="37"/>
    </row>
    <row r="100" spans="1:13" x14ac:dyDescent="0.25">
      <c r="A100" s="4"/>
      <c r="B100" s="16"/>
      <c r="C100" s="40"/>
      <c r="D100" s="17"/>
      <c r="E100" s="7"/>
      <c r="F100" s="3"/>
      <c r="G100" s="420" t="s">
        <v>5</v>
      </c>
      <c r="H100" s="420"/>
      <c r="I100" s="39"/>
      <c r="J100" s="13">
        <f>SUM(I8:I93)</f>
        <v>33951138</v>
      </c>
      <c r="M100" s="37"/>
    </row>
    <row r="101" spans="1:13" x14ac:dyDescent="0.25">
      <c r="A101" s="4"/>
      <c r="B101" s="16"/>
      <c r="C101" s="40"/>
      <c r="D101" s="17"/>
      <c r="E101" s="7"/>
      <c r="F101" s="3"/>
      <c r="G101" s="420" t="s">
        <v>31</v>
      </c>
      <c r="H101" s="420"/>
      <c r="I101" s="40" t="str">
        <f>IF(J101&gt;0,"SALDO",IF(J101&lt;0,"PIUTANG",IF(J101=0,"LUNAS")))</f>
        <v>LUNAS</v>
      </c>
      <c r="J101" s="13">
        <f>J100-J99</f>
        <v>0</v>
      </c>
      <c r="M101" s="37"/>
    </row>
  </sheetData>
  <mergeCells count="15">
    <mergeCell ref="G101:H101"/>
    <mergeCell ref="G95:H95"/>
    <mergeCell ref="G96:H96"/>
    <mergeCell ref="G97:H97"/>
    <mergeCell ref="G98:H98"/>
    <mergeCell ref="G99:H99"/>
    <mergeCell ref="G100:H100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20</vt:i4>
      </vt:variant>
    </vt:vector>
  </HeadingPairs>
  <TitlesOfParts>
    <vt:vector size="65" baseType="lpstr">
      <vt:lpstr>Taufik ST</vt:lpstr>
      <vt:lpstr>Indra Fashion</vt:lpstr>
      <vt:lpstr>Bandros</vt:lpstr>
      <vt:lpstr>Atlantis</vt:lpstr>
      <vt:lpstr>Sale Atlantis</vt:lpstr>
      <vt:lpstr>ESP</vt:lpstr>
      <vt:lpstr>Sale ESP</vt:lpstr>
      <vt:lpstr>Yuan</vt:lpstr>
      <vt:lpstr>Yanyan</vt:lpstr>
      <vt:lpstr>Anip</vt:lpstr>
      <vt:lpstr>Agus</vt:lpstr>
      <vt:lpstr>Bentang</vt:lpstr>
      <vt:lpstr>Febri</vt:lpstr>
      <vt:lpstr>Azalea</vt:lpstr>
      <vt:lpstr>Imas</vt:lpstr>
      <vt:lpstr>Sofya</vt:lpstr>
      <vt:lpstr>Jarkasih</vt:lpstr>
      <vt:lpstr>Laporan</vt:lpstr>
      <vt:lpstr>Bambang</vt:lpstr>
      <vt:lpstr>Sale</vt:lpstr>
      <vt:lpstr>Ghaisan</vt:lpstr>
      <vt:lpstr>PM</vt:lpstr>
      <vt:lpstr>LATIF</vt:lpstr>
      <vt:lpstr>PYK</vt:lpstr>
      <vt:lpstr>Anang</vt:lpstr>
      <vt:lpstr>BOJES</vt:lpstr>
      <vt:lpstr>Aneka</vt:lpstr>
      <vt:lpstr>Okris</vt:lpstr>
      <vt:lpstr>Widya</vt:lpstr>
      <vt:lpstr>Aspuri</vt:lpstr>
      <vt:lpstr>Sambas</vt:lpstr>
      <vt:lpstr>Gafur</vt:lpstr>
      <vt:lpstr>Dudung</vt:lpstr>
      <vt:lpstr>Dadang S</vt:lpstr>
      <vt:lpstr>Heni</vt:lpstr>
      <vt:lpstr>Kusno</vt:lpstr>
      <vt:lpstr>ANDI</vt:lpstr>
      <vt:lpstr>Nina</vt:lpstr>
      <vt:lpstr>Arif Rah</vt:lpstr>
      <vt:lpstr>ARVAN</vt:lpstr>
      <vt:lpstr>Sheet5</vt:lpstr>
      <vt:lpstr>Dadang</vt:lpstr>
      <vt:lpstr>Sheet2</vt:lpstr>
      <vt:lpstr>Sheet1</vt:lpstr>
      <vt:lpstr>Sheet4</vt:lpstr>
      <vt:lpstr>ANDI!Print_Area</vt:lpstr>
      <vt:lpstr>ARVAN!Print_Area</vt:lpstr>
      <vt:lpstr>Atlantis!Print_Area</vt:lpstr>
      <vt:lpstr>Bambang!Print_Area</vt:lpstr>
      <vt:lpstr>Bandros!Print_Area</vt:lpstr>
      <vt:lpstr>Bentang!Print_Area</vt:lpstr>
      <vt:lpstr>BOJES!Print_Area</vt:lpstr>
      <vt:lpstr>Febri!Print_Area</vt:lpstr>
      <vt:lpstr>Ghaisan!Print_Area</vt:lpstr>
      <vt:lpstr>'Indra Fashion'!Print_Area</vt:lpstr>
      <vt:lpstr>Jarkasih!Print_Area</vt:lpstr>
      <vt:lpstr>Laporan!Print_Area</vt:lpstr>
      <vt:lpstr>PM!Print_Area</vt:lpstr>
      <vt:lpstr>Sale!Print_Area</vt:lpstr>
      <vt:lpstr>'Sale Atlantis'!Print_Area</vt:lpstr>
      <vt:lpstr>Sheet2!Print_Area</vt:lpstr>
      <vt:lpstr>Sheet5!Print_Area</vt:lpstr>
      <vt:lpstr>'Taufik ST'!Print_Area</vt:lpstr>
      <vt:lpstr>Widya!Print_Area</vt:lpstr>
      <vt:lpstr>Yuan!Print_Area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cp:lastPrinted>2019-01-15T09:12:30Z</cp:lastPrinted>
  <dcterms:created xsi:type="dcterms:W3CDTF">2016-05-07T01:49:09Z</dcterms:created>
  <dcterms:modified xsi:type="dcterms:W3CDTF">2019-03-19T07:05:46Z</dcterms:modified>
</cp:coreProperties>
</file>