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ST'!$A$5:$J$164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 l="1"/>
  <c r="L1" i="2"/>
  <c r="B12" i="15" l="1"/>
  <c r="B11" i="15"/>
  <c r="B9" i="15"/>
  <c r="B8" i="15"/>
  <c r="B6" i="15"/>
  <c r="B5" i="15"/>
  <c r="L2" i="54" l="1"/>
  <c r="L1" i="54"/>
  <c r="L2" i="64" l="1"/>
  <c r="L1" i="64"/>
  <c r="M2" i="57" l="1"/>
  <c r="M1" i="57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5" i="64"/>
  <c r="J164" i="64"/>
  <c r="N2" i="16" l="1"/>
  <c r="L23" i="56" l="1"/>
  <c r="M2" i="2" l="1"/>
  <c r="M1" i="2"/>
  <c r="N1" i="54" l="1"/>
  <c r="N2" i="54"/>
  <c r="L66" i="62" l="1"/>
  <c r="L678" i="63" l="1"/>
  <c r="L677" i="63"/>
  <c r="J169" i="64"/>
  <c r="J167" i="64"/>
  <c r="G162" i="64"/>
  <c r="F162" i="64"/>
  <c r="C162" i="64"/>
  <c r="J166" i="64" l="1"/>
  <c r="J168" i="64" s="1"/>
  <c r="J170" i="64" s="1"/>
  <c r="I2" i="64" s="1"/>
  <c r="C21" i="15" s="1"/>
  <c r="L679" i="63"/>
  <c r="I170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56" i="58" l="1"/>
  <c r="J354" i="58"/>
  <c r="J352" i="58"/>
  <c r="J351" i="58"/>
  <c r="I349" i="58"/>
  <c r="H349" i="58"/>
  <c r="G349" i="58"/>
  <c r="F349" i="58"/>
  <c r="D349" i="58"/>
  <c r="C349" i="58"/>
  <c r="M3" i="58"/>
  <c r="N3" i="58" l="1"/>
  <c r="J353" i="58"/>
  <c r="J355" i="58" s="1"/>
  <c r="J357" i="58" s="1"/>
  <c r="I357" i="58" l="1"/>
  <c r="I2" i="58"/>
  <c r="C8" i="15" s="1"/>
  <c r="J220" i="57" l="1"/>
  <c r="J218" i="57"/>
  <c r="J216" i="57"/>
  <c r="J215" i="57"/>
  <c r="G213" i="57"/>
  <c r="F213" i="57"/>
  <c r="C213" i="57"/>
  <c r="J217" i="57" l="1"/>
  <c r="J219" i="57" s="1"/>
  <c r="J221" i="57" s="1"/>
  <c r="I221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63" i="54" l="1"/>
  <c r="J161" i="54"/>
  <c r="J159" i="54"/>
  <c r="J158" i="54"/>
  <c r="I156" i="54"/>
  <c r="H156" i="54"/>
  <c r="G156" i="54"/>
  <c r="F156" i="54"/>
  <c r="D156" i="54"/>
  <c r="C156" i="54"/>
  <c r="J160" i="54" l="1"/>
  <c r="J162" i="54" s="1"/>
  <c r="J164" i="54" s="1"/>
  <c r="I2" i="54" s="1"/>
  <c r="C5" i="15" s="1"/>
  <c r="L3" i="54"/>
  <c r="N3" i="54" s="1"/>
  <c r="I164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" i="2" l="1"/>
  <c r="I32" i="2"/>
  <c r="H32" i="2"/>
  <c r="G32" i="2"/>
  <c r="F3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39" i="2"/>
  <c r="J35" i="2"/>
  <c r="C32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2" i="2"/>
  <c r="J34" i="2"/>
  <c r="J36" i="2" s="1"/>
  <c r="J38" i="2" s="1"/>
  <c r="J40" i="2" s="1"/>
  <c r="I40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<sst xmlns="http://schemas.openxmlformats.org/spreadsheetml/2006/main" count="2352" uniqueCount="344">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</sst>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4"/>
  <sheetViews>
    <sheetView zoomScaleNormal="100" workbookViewId="0">
      <pane ySplit="7" topLeftCell="A141" activePane="bottomLeft" state="frozen"/>
      <selection pane="bottomLeft" activeCell="B152" sqref="B15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SUM(D135:D146)</f>
        <v>6916835</v>
      </c>
      <c r="M1" s="238">
        <v>7088948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J164*-1</f>
        <v>4824795</v>
      </c>
      <c r="J2" s="218"/>
      <c r="L2" s="276">
        <f>SUM(G135:G146)</f>
        <v>287130</v>
      </c>
      <c r="M2" s="238">
        <v>287130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6629705</v>
      </c>
      <c r="M3" s="238">
        <f>M1-M2</f>
        <v>6801818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98">
        <v>43549</v>
      </c>
      <c r="B147" s="99">
        <v>19003322</v>
      </c>
      <c r="C147" s="412">
        <v>13</v>
      </c>
      <c r="D147" s="102">
        <v>1206830</v>
      </c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>
        <v>43549</v>
      </c>
      <c r="B148" s="99">
        <v>19003337</v>
      </c>
      <c r="C148" s="412">
        <v>7</v>
      </c>
      <c r="D148" s="102">
        <v>520455</v>
      </c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>
        <v>43550</v>
      </c>
      <c r="B149" s="99">
        <v>19003390</v>
      </c>
      <c r="C149" s="412">
        <v>4</v>
      </c>
      <c r="D149" s="102">
        <v>383180</v>
      </c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>
        <v>43550</v>
      </c>
      <c r="B150" s="99">
        <v>19003410</v>
      </c>
      <c r="C150" s="412">
        <v>3</v>
      </c>
      <c r="D150" s="102">
        <v>371620</v>
      </c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>
        <v>43551</v>
      </c>
      <c r="B151" s="99">
        <v>19003456</v>
      </c>
      <c r="C151" s="412">
        <v>19</v>
      </c>
      <c r="D151" s="102">
        <v>1734110</v>
      </c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>
        <v>43551</v>
      </c>
      <c r="B152" s="99">
        <v>19003476</v>
      </c>
      <c r="C152" s="412">
        <v>7</v>
      </c>
      <c r="D152" s="102">
        <v>608600</v>
      </c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2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2"/>
      <c r="D154" s="34"/>
      <c r="E154" s="101"/>
      <c r="F154" s="100"/>
      <c r="G154" s="34"/>
      <c r="H154" s="101"/>
      <c r="I154" s="102"/>
      <c r="J154" s="34"/>
    </row>
    <row r="155" spans="1:10" x14ac:dyDescent="0.25">
      <c r="A155" s="235"/>
      <c r="B155" s="234"/>
      <c r="C155" s="12"/>
      <c r="D155" s="236"/>
      <c r="E155" s="237"/>
      <c r="F155" s="240"/>
      <c r="G155" s="236"/>
      <c r="H155" s="237"/>
      <c r="I155" s="239"/>
      <c r="J155" s="236"/>
    </row>
    <row r="156" spans="1:10" x14ac:dyDescent="0.25">
      <c r="A156" s="235"/>
      <c r="B156" s="223" t="s">
        <v>11</v>
      </c>
      <c r="C156" s="229">
        <f>SUM(C8:C155)</f>
        <v>899</v>
      </c>
      <c r="D156" s="224">
        <f>SUM(D8:D155)</f>
        <v>83804513</v>
      </c>
      <c r="E156" s="223" t="s">
        <v>11</v>
      </c>
      <c r="F156" s="232">
        <f>SUM(F8:F155)</f>
        <v>73</v>
      </c>
      <c r="G156" s="224">
        <f>SUM(G8:G155)</f>
        <v>7210735</v>
      </c>
      <c r="H156" s="232">
        <f>SUM(H8:H155)</f>
        <v>0</v>
      </c>
      <c r="I156" s="232">
        <f>SUM(I8:I155)</f>
        <v>71768983</v>
      </c>
      <c r="J156" s="5"/>
    </row>
    <row r="157" spans="1:10" x14ac:dyDescent="0.25">
      <c r="A157" s="235"/>
      <c r="B157" s="223"/>
      <c r="C157" s="229"/>
      <c r="D157" s="224"/>
      <c r="E157" s="223"/>
      <c r="F157" s="232"/>
      <c r="G157" s="224"/>
      <c r="H157" s="232"/>
      <c r="I157" s="232"/>
      <c r="J157" s="5"/>
    </row>
    <row r="158" spans="1:10" x14ac:dyDescent="0.25">
      <c r="A158" s="225"/>
      <c r="B158" s="226"/>
      <c r="C158" s="12"/>
      <c r="D158" s="236"/>
      <c r="E158" s="223"/>
      <c r="F158" s="240"/>
      <c r="G158" s="420" t="s">
        <v>12</v>
      </c>
      <c r="H158" s="420"/>
      <c r="I158" s="239"/>
      <c r="J158" s="227">
        <f>SUM(D8:D155)</f>
        <v>83804513</v>
      </c>
    </row>
    <row r="159" spans="1:10" x14ac:dyDescent="0.25">
      <c r="A159" s="235"/>
      <c r="B159" s="234"/>
      <c r="C159" s="12"/>
      <c r="D159" s="236"/>
      <c r="E159" s="237"/>
      <c r="F159" s="240"/>
      <c r="G159" s="420" t="s">
        <v>13</v>
      </c>
      <c r="H159" s="420"/>
      <c r="I159" s="239"/>
      <c r="J159" s="227">
        <f>SUM(G8:G155)</f>
        <v>7210735</v>
      </c>
    </row>
    <row r="160" spans="1:10" x14ac:dyDescent="0.25">
      <c r="A160" s="228"/>
      <c r="B160" s="237"/>
      <c r="C160" s="12"/>
      <c r="D160" s="236"/>
      <c r="E160" s="237"/>
      <c r="F160" s="240"/>
      <c r="G160" s="420" t="s">
        <v>14</v>
      </c>
      <c r="H160" s="420"/>
      <c r="I160" s="41"/>
      <c r="J160" s="229">
        <f>J158-J159</f>
        <v>76593778</v>
      </c>
    </row>
    <row r="161" spans="1:10" x14ac:dyDescent="0.25">
      <c r="A161" s="235"/>
      <c r="B161" s="230"/>
      <c r="C161" s="12"/>
      <c r="D161" s="231"/>
      <c r="E161" s="237"/>
      <c r="F161" s="240"/>
      <c r="G161" s="420" t="s">
        <v>15</v>
      </c>
      <c r="H161" s="420"/>
      <c r="I161" s="239"/>
      <c r="J161" s="227">
        <f>SUM(H8:H155)</f>
        <v>0</v>
      </c>
    </row>
    <row r="162" spans="1:10" x14ac:dyDescent="0.25">
      <c r="A162" s="235"/>
      <c r="B162" s="230"/>
      <c r="C162" s="12"/>
      <c r="D162" s="231"/>
      <c r="E162" s="237"/>
      <c r="F162" s="240"/>
      <c r="G162" s="420" t="s">
        <v>16</v>
      </c>
      <c r="H162" s="420"/>
      <c r="I162" s="239"/>
      <c r="J162" s="227">
        <f>J160+J161</f>
        <v>76593778</v>
      </c>
    </row>
    <row r="163" spans="1:10" x14ac:dyDescent="0.25">
      <c r="A163" s="235"/>
      <c r="B163" s="230"/>
      <c r="C163" s="12"/>
      <c r="D163" s="231"/>
      <c r="E163" s="237"/>
      <c r="F163" s="240"/>
      <c r="G163" s="420" t="s">
        <v>5</v>
      </c>
      <c r="H163" s="420"/>
      <c r="I163" s="239"/>
      <c r="J163" s="227">
        <f>SUM(I8:I155)</f>
        <v>71768983</v>
      </c>
    </row>
    <row r="164" spans="1:10" x14ac:dyDescent="0.25">
      <c r="A164" s="235"/>
      <c r="B164" s="230"/>
      <c r="C164" s="12"/>
      <c r="D164" s="231"/>
      <c r="E164" s="237"/>
      <c r="F164" s="240"/>
      <c r="G164" s="420" t="s">
        <v>31</v>
      </c>
      <c r="H164" s="420"/>
      <c r="I164" s="240" t="str">
        <f>IF(J164&gt;0,"SALDO",IF(J164&lt;0,"PIUTANG",IF(J164=0,"LUNAS")))</f>
        <v>PIUTANG</v>
      </c>
      <c r="J164" s="227">
        <f>J163-J162</f>
        <v>-4824795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0"/>
  <sheetViews>
    <sheetView workbookViewId="0">
      <pane ySplit="7" topLeftCell="A20" activePane="bottomLeft" state="frozen"/>
      <selection pane="bottomLeft" activeCell="G28" sqref="G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SUM(D23:D29)</f>
        <v>2098573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1956591</v>
      </c>
      <c r="J2" s="20"/>
      <c r="L2" s="277">
        <f>SUM(G23:G29)</f>
        <v>338045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1760528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5">
      <c r="A31" s="162"/>
      <c r="B31" s="3"/>
      <c r="C31" s="40"/>
      <c r="D31" s="6"/>
      <c r="E31" s="7"/>
      <c r="F31" s="40"/>
      <c r="G31" s="6"/>
      <c r="H31" s="39"/>
      <c r="I31" s="39"/>
      <c r="J31" s="6"/>
    </row>
    <row r="32" spans="1:18" x14ac:dyDescent="0.25">
      <c r="A32" s="162"/>
      <c r="B32" s="8" t="s">
        <v>11</v>
      </c>
      <c r="C32" s="77">
        <f>SUM(C8:C31)</f>
        <v>45</v>
      </c>
      <c r="D32" s="9">
        <f>SUM(D8:D31)</f>
        <v>4971235</v>
      </c>
      <c r="E32" s="8" t="s">
        <v>11</v>
      </c>
      <c r="F32" s="77">
        <f>SUM(F8:F31)</f>
        <v>9</v>
      </c>
      <c r="G32" s="5">
        <f>SUM(G8:G31)</f>
        <v>927043</v>
      </c>
      <c r="H32" s="40">
        <f>SUM(H8:H31)</f>
        <v>0</v>
      </c>
      <c r="I32" s="40">
        <f>SUM(I8:I31)</f>
        <v>2087601</v>
      </c>
      <c r="J32" s="5"/>
    </row>
    <row r="33" spans="1:18" x14ac:dyDescent="0.25">
      <c r="A33" s="162"/>
      <c r="B33" s="8"/>
      <c r="C33" s="77"/>
      <c r="D33" s="9"/>
      <c r="E33" s="8"/>
      <c r="F33" s="77"/>
      <c r="G33" s="5"/>
      <c r="H33" s="40"/>
      <c r="I33" s="40"/>
      <c r="J33" s="5"/>
    </row>
    <row r="34" spans="1:18" x14ac:dyDescent="0.25">
      <c r="A34" s="163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SUM(D8:D31)</f>
        <v>4971235</v>
      </c>
    </row>
    <row r="35" spans="1:18" x14ac:dyDescent="0.25">
      <c r="A35" s="162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SUM(G8:G31)</f>
        <v>927043</v>
      </c>
    </row>
    <row r="36" spans="1:18" x14ac:dyDescent="0.25">
      <c r="A36" s="16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4044192</v>
      </c>
    </row>
    <row r="37" spans="1:18" x14ac:dyDescent="0.25">
      <c r="A37" s="162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SUM(H8:H31)</f>
        <v>0</v>
      </c>
      <c r="K37"/>
      <c r="L37"/>
      <c r="M37"/>
      <c r="N37"/>
      <c r="O37"/>
      <c r="P37"/>
      <c r="Q37"/>
      <c r="R37"/>
    </row>
    <row r="38" spans="1:18" x14ac:dyDescent="0.25">
      <c r="A38" s="162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4044192</v>
      </c>
      <c r="K38"/>
      <c r="L38"/>
      <c r="M38"/>
      <c r="N38"/>
      <c r="O38"/>
      <c r="P38"/>
      <c r="Q38"/>
      <c r="R38"/>
    </row>
    <row r="39" spans="1:18" x14ac:dyDescent="0.25">
      <c r="A39" s="162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SUM(I8:I31)</f>
        <v>2087601</v>
      </c>
      <c r="K39"/>
      <c r="L39"/>
      <c r="M39"/>
      <c r="N39"/>
      <c r="O39"/>
      <c r="P39"/>
      <c r="Q39"/>
      <c r="R39"/>
    </row>
    <row r="40" spans="1:18" x14ac:dyDescent="0.25">
      <c r="A40" s="162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PIUTANG</v>
      </c>
      <c r="J40" s="13">
        <f>J39-J38</f>
        <v>-1956591</v>
      </c>
      <c r="K40"/>
      <c r="L40"/>
      <c r="M40"/>
      <c r="N40"/>
      <c r="O40"/>
      <c r="P40"/>
      <c r="Q40"/>
      <c r="R4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40:H40"/>
    <mergeCell ref="G34:H34"/>
    <mergeCell ref="G35:H35"/>
    <mergeCell ref="G36:H36"/>
    <mergeCell ref="G37:H37"/>
    <mergeCell ref="G38:H3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57"/>
  <sheetViews>
    <sheetView workbookViewId="0">
      <pane ySplit="7" topLeftCell="A327" activePane="bottomLeft" state="frozen"/>
      <selection pane="bottomLeft" activeCell="J333" sqref="J33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SUM(D334:D339)</f>
        <v>4016335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J357*-1</f>
        <v>4284935</v>
      </c>
      <c r="J2" s="218"/>
      <c r="L2" s="219">
        <f>SUM(G334:G339)</f>
        <v>113730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3902605</v>
      </c>
      <c r="M3" s="219">
        <f>M1-M2</f>
        <v>1369830</v>
      </c>
      <c r="N3" s="219">
        <f>L3+M3</f>
        <v>5272435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98">
        <v>43551</v>
      </c>
      <c r="B340" s="99">
        <v>19003431</v>
      </c>
      <c r="C340" s="412">
        <v>13</v>
      </c>
      <c r="D340" s="34">
        <v>1545045</v>
      </c>
      <c r="E340" s="99" t="s">
        <v>342</v>
      </c>
      <c r="F340" s="100">
        <v>1</v>
      </c>
      <c r="G340" s="34">
        <v>86360</v>
      </c>
      <c r="H340" s="102"/>
      <c r="I340" s="102"/>
      <c r="J340" s="34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98">
        <v>43551</v>
      </c>
      <c r="B341" s="99">
        <v>19003442</v>
      </c>
      <c r="C341" s="412">
        <v>6</v>
      </c>
      <c r="D341" s="34">
        <v>663255</v>
      </c>
      <c r="E341" s="99"/>
      <c r="F341" s="100"/>
      <c r="G341" s="34"/>
      <c r="H341" s="102"/>
      <c r="I341" s="102"/>
      <c r="J341" s="34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98">
        <v>43551</v>
      </c>
      <c r="B342" s="99">
        <v>19003453</v>
      </c>
      <c r="C342" s="412">
        <v>10</v>
      </c>
      <c r="D342" s="34">
        <v>1009970</v>
      </c>
      <c r="E342" s="99"/>
      <c r="F342" s="100"/>
      <c r="G342" s="34"/>
      <c r="H342" s="102"/>
      <c r="I342" s="102"/>
      <c r="J342" s="34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98">
        <v>43551</v>
      </c>
      <c r="B343" s="99">
        <v>19003472</v>
      </c>
      <c r="C343" s="412">
        <v>10</v>
      </c>
      <c r="D343" s="34">
        <v>1153025</v>
      </c>
      <c r="E343" s="99"/>
      <c r="F343" s="100"/>
      <c r="G343" s="34"/>
      <c r="H343" s="102"/>
      <c r="I343" s="102"/>
      <c r="J343" s="34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98"/>
      <c r="B344" s="99"/>
      <c r="C344" s="412"/>
      <c r="D344" s="34"/>
      <c r="E344" s="99"/>
      <c r="F344" s="100"/>
      <c r="G344" s="34"/>
      <c r="H344" s="102"/>
      <c r="I344" s="102"/>
      <c r="J344" s="34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98"/>
      <c r="B345" s="99"/>
      <c r="C345" s="412"/>
      <c r="D345" s="34"/>
      <c r="E345" s="99"/>
      <c r="F345" s="100"/>
      <c r="G345" s="34"/>
      <c r="H345" s="102"/>
      <c r="I345" s="102"/>
      <c r="J345" s="34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98"/>
      <c r="B346" s="99"/>
      <c r="C346" s="412"/>
      <c r="D346" s="34"/>
      <c r="E346" s="99"/>
      <c r="F346" s="100"/>
      <c r="G346" s="34"/>
      <c r="H346" s="102"/>
      <c r="I346" s="102"/>
      <c r="J346" s="34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98"/>
      <c r="B347" s="99"/>
      <c r="C347" s="412"/>
      <c r="D347" s="34"/>
      <c r="E347" s="99"/>
      <c r="F347" s="100"/>
      <c r="G347" s="34"/>
      <c r="H347" s="102"/>
      <c r="I347" s="102"/>
      <c r="J347" s="34"/>
      <c r="K347" s="138"/>
      <c r="L347" s="138"/>
      <c r="M347" s="138"/>
      <c r="N347" s="138"/>
      <c r="O347" s="138"/>
      <c r="P347" s="138"/>
      <c r="Q347" s="138"/>
      <c r="R347" s="138"/>
    </row>
    <row r="348" spans="1:18" x14ac:dyDescent="0.25">
      <c r="A348" s="235"/>
      <c r="B348" s="234"/>
      <c r="C348" s="240"/>
      <c r="D348" s="236"/>
      <c r="E348" s="234"/>
      <c r="F348" s="240"/>
      <c r="G348" s="236"/>
      <c r="H348" s="239"/>
      <c r="I348" s="239"/>
      <c r="J348" s="236"/>
    </row>
    <row r="349" spans="1:18" s="218" customFormat="1" x14ac:dyDescent="0.25">
      <c r="A349" s="226"/>
      <c r="B349" s="223" t="s">
        <v>11</v>
      </c>
      <c r="C349" s="232">
        <f>SUM(C8:C348)</f>
        <v>3347</v>
      </c>
      <c r="D349" s="224">
        <f>SUM(D8:D348)</f>
        <v>359986521</v>
      </c>
      <c r="E349" s="223" t="s">
        <v>11</v>
      </c>
      <c r="F349" s="232">
        <f>SUM(F8:F348)</f>
        <v>328</v>
      </c>
      <c r="G349" s="224">
        <f>SUM(G8:G348)</f>
        <v>35928883</v>
      </c>
      <c r="H349" s="232">
        <f>SUM(H8:H348)</f>
        <v>0</v>
      </c>
      <c r="I349" s="232">
        <f>SUM(I8:I348)</f>
        <v>319772703</v>
      </c>
      <c r="J349" s="224"/>
      <c r="K349" s="220"/>
      <c r="L349" s="220"/>
      <c r="M349" s="220"/>
      <c r="N349" s="220"/>
      <c r="O349" s="220"/>
      <c r="P349" s="220"/>
      <c r="Q349" s="220"/>
      <c r="R349" s="220"/>
    </row>
    <row r="350" spans="1:18" s="218" customFormat="1" x14ac:dyDescent="0.25">
      <c r="A350" s="226"/>
      <c r="B350" s="223"/>
      <c r="C350" s="232"/>
      <c r="D350" s="224"/>
      <c r="E350" s="223"/>
      <c r="F350" s="232"/>
      <c r="G350" s="224"/>
      <c r="H350" s="232"/>
      <c r="I350" s="232"/>
      <c r="J350" s="224"/>
      <c r="K350" s="220"/>
      <c r="M350" s="220"/>
      <c r="N350" s="220"/>
      <c r="O350" s="220"/>
      <c r="P350" s="220"/>
      <c r="Q350" s="220"/>
      <c r="R350" s="220"/>
    </row>
    <row r="351" spans="1:18" x14ac:dyDescent="0.25">
      <c r="A351" s="225"/>
      <c r="B351" s="226"/>
      <c r="C351" s="240"/>
      <c r="D351" s="236"/>
      <c r="E351" s="223"/>
      <c r="F351" s="240"/>
      <c r="G351" s="423" t="s">
        <v>12</v>
      </c>
      <c r="H351" s="424"/>
      <c r="I351" s="236"/>
      <c r="J351" s="227">
        <f>SUM(D8:D348)</f>
        <v>359986521</v>
      </c>
      <c r="P351" s="220"/>
      <c r="Q351" s="220"/>
      <c r="R351" s="233"/>
    </row>
    <row r="352" spans="1:18" x14ac:dyDescent="0.25">
      <c r="A352" s="235"/>
      <c r="B352" s="234"/>
      <c r="C352" s="240"/>
      <c r="D352" s="236"/>
      <c r="E352" s="234"/>
      <c r="F352" s="240"/>
      <c r="G352" s="423" t="s">
        <v>13</v>
      </c>
      <c r="H352" s="424"/>
      <c r="I352" s="237"/>
      <c r="J352" s="227">
        <f>SUM(G8:G348)</f>
        <v>35928883</v>
      </c>
      <c r="R352" s="233"/>
    </row>
    <row r="353" spans="1:18" x14ac:dyDescent="0.25">
      <c r="A353" s="228"/>
      <c r="B353" s="237"/>
      <c r="C353" s="240"/>
      <c r="D353" s="236"/>
      <c r="E353" s="234"/>
      <c r="F353" s="240"/>
      <c r="G353" s="423" t="s">
        <v>14</v>
      </c>
      <c r="H353" s="424"/>
      <c r="I353" s="229"/>
      <c r="J353" s="229">
        <f>J351-J352</f>
        <v>324057638</v>
      </c>
      <c r="L353" s="220"/>
      <c r="R353" s="233"/>
    </row>
    <row r="354" spans="1:18" x14ac:dyDescent="0.25">
      <c r="A354" s="235"/>
      <c r="B354" s="230"/>
      <c r="C354" s="240"/>
      <c r="D354" s="231"/>
      <c r="E354" s="234"/>
      <c r="F354" s="240"/>
      <c r="G354" s="423" t="s">
        <v>15</v>
      </c>
      <c r="H354" s="424"/>
      <c r="I354" s="237"/>
      <c r="J354" s="227">
        <f>SUM(H8:H348)</f>
        <v>0</v>
      </c>
      <c r="R354" s="233"/>
    </row>
    <row r="355" spans="1:18" x14ac:dyDescent="0.25">
      <c r="A355" s="235"/>
      <c r="B355" s="230"/>
      <c r="C355" s="240"/>
      <c r="D355" s="231"/>
      <c r="E355" s="234"/>
      <c r="F355" s="240"/>
      <c r="G355" s="423" t="s">
        <v>16</v>
      </c>
      <c r="H355" s="424"/>
      <c r="I355" s="237"/>
      <c r="J355" s="227">
        <f>J353+J354</f>
        <v>324057638</v>
      </c>
      <c r="R355" s="233"/>
    </row>
    <row r="356" spans="1:18" x14ac:dyDescent="0.25">
      <c r="A356" s="235"/>
      <c r="B356" s="230"/>
      <c r="C356" s="240"/>
      <c r="D356" s="231"/>
      <c r="E356" s="234"/>
      <c r="F356" s="240"/>
      <c r="G356" s="423" t="s">
        <v>5</v>
      </c>
      <c r="H356" s="424"/>
      <c r="I356" s="237"/>
      <c r="J356" s="227">
        <f>SUM(I8:I348)</f>
        <v>319772703</v>
      </c>
      <c r="R356" s="233"/>
    </row>
    <row r="357" spans="1:18" x14ac:dyDescent="0.25">
      <c r="A357" s="235"/>
      <c r="B357" s="230"/>
      <c r="C357" s="240"/>
      <c r="D357" s="231"/>
      <c r="E357" s="234"/>
      <c r="F357" s="240"/>
      <c r="G357" s="423" t="s">
        <v>31</v>
      </c>
      <c r="H357" s="424"/>
      <c r="I357" s="234" t="str">
        <f>IF(J357&gt;0,"SALDO",IF(J357&lt;0,"PIUTANG",IF(J357=0,"LUNAS")))</f>
        <v>PIUTANG</v>
      </c>
      <c r="J357" s="227">
        <f>J356-J355</f>
        <v>-4284935</v>
      </c>
      <c r="R357" s="233"/>
    </row>
  </sheetData>
  <mergeCells count="13">
    <mergeCell ref="A5:J5"/>
    <mergeCell ref="A6:A7"/>
    <mergeCell ref="B6:G6"/>
    <mergeCell ref="H6:H7"/>
    <mergeCell ref="I6:I7"/>
    <mergeCell ref="J6:J7"/>
    <mergeCell ref="G357:H357"/>
    <mergeCell ref="G351:H351"/>
    <mergeCell ref="G352:H352"/>
    <mergeCell ref="G353:H353"/>
    <mergeCell ref="G354:H354"/>
    <mergeCell ref="G355:H355"/>
    <mergeCell ref="G356:H35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7"/>
  <sheetViews>
    <sheetView zoomScale="85" zoomScaleNormal="85" workbookViewId="0">
      <pane ySplit="7" topLeftCell="A195" activePane="bottomLeft" state="frozen"/>
      <selection pane="bottomLeft" activeCell="B208" sqref="B20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SUM(D188:D197)</f>
        <v>28708843</v>
      </c>
      <c r="N1" s="219">
        <v>13820101</v>
      </c>
      <c r="O1" s="219">
        <f>N1-M1</f>
        <v>-14888742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J221*-1</f>
        <v>17583357</v>
      </c>
      <c r="J2" s="218"/>
      <c r="M2" s="219">
        <f>SUM(G188:G197)</f>
        <v>1969110</v>
      </c>
      <c r="N2" s="219">
        <v>242901</v>
      </c>
      <c r="O2" s="219">
        <f>N2-M2</f>
        <v>-1726209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26739733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98">
        <v>43547</v>
      </c>
      <c r="B198" s="99">
        <v>19003190</v>
      </c>
      <c r="C198" s="100">
        <v>13</v>
      </c>
      <c r="D198" s="34">
        <v>1649045</v>
      </c>
      <c r="E198" s="101"/>
      <c r="F198" s="99"/>
      <c r="G198" s="34"/>
      <c r="H198" s="102"/>
      <c r="I198" s="102"/>
      <c r="J198" s="34"/>
      <c r="K198" s="233"/>
      <c r="L198" s="233"/>
      <c r="M198" s="233"/>
      <c r="N198" s="233"/>
      <c r="O198" s="233"/>
      <c r="P198" s="233"/>
    </row>
    <row r="199" spans="1:16" x14ac:dyDescent="0.25">
      <c r="A199" s="98">
        <v>43547</v>
      </c>
      <c r="B199" s="99">
        <v>19003222</v>
      </c>
      <c r="C199" s="100">
        <v>25</v>
      </c>
      <c r="D199" s="34">
        <v>2567935</v>
      </c>
      <c r="E199" s="101"/>
      <c r="F199" s="99"/>
      <c r="G199" s="34"/>
      <c r="H199" s="102"/>
      <c r="I199" s="102"/>
      <c r="J199" s="34"/>
      <c r="K199" s="233"/>
      <c r="L199" s="233"/>
      <c r="M199" s="233"/>
      <c r="N199" s="233"/>
      <c r="O199" s="233"/>
      <c r="P199" s="233"/>
    </row>
    <row r="200" spans="1:16" x14ac:dyDescent="0.25">
      <c r="A200" s="98">
        <v>43549</v>
      </c>
      <c r="B200" s="99">
        <v>19003293</v>
      </c>
      <c r="C200" s="100">
        <v>1</v>
      </c>
      <c r="D200" s="34">
        <v>109055</v>
      </c>
      <c r="E200" s="101"/>
      <c r="F200" s="99"/>
      <c r="G200" s="34"/>
      <c r="H200" s="102"/>
      <c r="I200" s="102"/>
      <c r="J200" s="34"/>
      <c r="K200" s="233"/>
      <c r="L200" s="233"/>
      <c r="M200" s="233"/>
      <c r="N200" s="233"/>
      <c r="O200" s="233"/>
      <c r="P200" s="233"/>
    </row>
    <row r="201" spans="1:16" x14ac:dyDescent="0.25">
      <c r="A201" s="98">
        <v>43549</v>
      </c>
      <c r="B201" s="99">
        <v>19003305</v>
      </c>
      <c r="C201" s="100">
        <v>20</v>
      </c>
      <c r="D201" s="34">
        <v>2044250</v>
      </c>
      <c r="E201" s="101"/>
      <c r="F201" s="99"/>
      <c r="G201" s="34"/>
      <c r="H201" s="102"/>
      <c r="I201" s="102"/>
      <c r="J201" s="34"/>
      <c r="K201" s="233"/>
      <c r="L201" s="233"/>
      <c r="M201" s="233"/>
      <c r="N201" s="233"/>
      <c r="O201" s="233"/>
      <c r="P201" s="233"/>
    </row>
    <row r="202" spans="1:16" x14ac:dyDescent="0.25">
      <c r="A202" s="98">
        <v>43549</v>
      </c>
      <c r="B202" s="99">
        <v>19003339</v>
      </c>
      <c r="C202" s="100">
        <v>16</v>
      </c>
      <c r="D202" s="34">
        <v>1727833</v>
      </c>
      <c r="E202" s="101"/>
      <c r="F202" s="99"/>
      <c r="G202" s="34"/>
      <c r="H202" s="102"/>
      <c r="I202" s="102"/>
      <c r="J202" s="34"/>
      <c r="K202" s="233"/>
      <c r="L202" s="233"/>
      <c r="M202" s="233"/>
      <c r="N202" s="233"/>
      <c r="O202" s="233"/>
      <c r="P202" s="233"/>
    </row>
    <row r="203" spans="1:16" x14ac:dyDescent="0.25">
      <c r="A203" s="98">
        <v>43549</v>
      </c>
      <c r="B203" s="99">
        <v>19003348</v>
      </c>
      <c r="C203" s="100">
        <v>2</v>
      </c>
      <c r="D203" s="34">
        <v>165070</v>
      </c>
      <c r="E203" s="101"/>
      <c r="F203" s="99"/>
      <c r="G203" s="34"/>
      <c r="H203" s="102"/>
      <c r="I203" s="102"/>
      <c r="J203" s="34"/>
      <c r="K203" s="233"/>
      <c r="L203" s="233"/>
      <c r="M203" s="233"/>
      <c r="N203" s="233"/>
      <c r="O203" s="233"/>
      <c r="P203" s="233"/>
    </row>
    <row r="204" spans="1:16" x14ac:dyDescent="0.25">
      <c r="A204" s="98">
        <v>43550</v>
      </c>
      <c r="B204" s="99">
        <v>19003378</v>
      </c>
      <c r="C204" s="100">
        <v>12</v>
      </c>
      <c r="D204" s="34">
        <v>1202923</v>
      </c>
      <c r="E204" s="101"/>
      <c r="F204" s="99"/>
      <c r="G204" s="34"/>
      <c r="H204" s="102"/>
      <c r="I204" s="102"/>
      <c r="J204" s="34"/>
      <c r="K204" s="233"/>
      <c r="L204" s="233"/>
      <c r="M204" s="233"/>
      <c r="N204" s="233"/>
      <c r="O204" s="233"/>
      <c r="P204" s="233"/>
    </row>
    <row r="205" spans="1:16" x14ac:dyDescent="0.25">
      <c r="A205" s="98">
        <v>43550</v>
      </c>
      <c r="B205" s="99">
        <v>19003408</v>
      </c>
      <c r="C205" s="100">
        <v>29</v>
      </c>
      <c r="D205" s="34">
        <v>2836193</v>
      </c>
      <c r="E205" s="101"/>
      <c r="F205" s="99"/>
      <c r="G205" s="34"/>
      <c r="H205" s="102"/>
      <c r="I205" s="102"/>
      <c r="J205" s="34"/>
      <c r="K205" s="233"/>
      <c r="L205" s="233"/>
      <c r="M205" s="233"/>
      <c r="N205" s="233"/>
      <c r="O205" s="233"/>
      <c r="P205" s="233"/>
    </row>
    <row r="206" spans="1:16" x14ac:dyDescent="0.25">
      <c r="A206" s="98">
        <v>43551</v>
      </c>
      <c r="B206" s="99">
        <v>19003449</v>
      </c>
      <c r="C206" s="100">
        <v>24</v>
      </c>
      <c r="D206" s="34">
        <v>2764423</v>
      </c>
      <c r="E206" s="101"/>
      <c r="F206" s="99"/>
      <c r="G206" s="34"/>
      <c r="H206" s="102"/>
      <c r="I206" s="102"/>
      <c r="J206" s="34"/>
      <c r="K206" s="233"/>
      <c r="L206" s="233"/>
      <c r="M206" s="233"/>
      <c r="N206" s="233"/>
      <c r="O206" s="233"/>
      <c r="P206" s="233"/>
    </row>
    <row r="207" spans="1:16" x14ac:dyDescent="0.25">
      <c r="A207" s="98">
        <v>43551</v>
      </c>
      <c r="B207" s="99">
        <v>19003477</v>
      </c>
      <c r="C207" s="100">
        <v>23</v>
      </c>
      <c r="D207" s="34">
        <v>2419305</v>
      </c>
      <c r="E207" s="101"/>
      <c r="F207" s="99"/>
      <c r="G207" s="34"/>
      <c r="H207" s="102"/>
      <c r="I207" s="102"/>
      <c r="J207" s="34"/>
      <c r="K207" s="233"/>
      <c r="L207" s="233"/>
      <c r="M207" s="233"/>
      <c r="N207" s="233"/>
      <c r="O207" s="233"/>
      <c r="P207" s="233"/>
    </row>
    <row r="208" spans="1:16" x14ac:dyDescent="0.25">
      <c r="A208" s="98">
        <v>43551</v>
      </c>
      <c r="B208" s="99">
        <v>19003480</v>
      </c>
      <c r="C208" s="100">
        <v>1</v>
      </c>
      <c r="D208" s="34">
        <v>97738</v>
      </c>
      <c r="E208" s="101"/>
      <c r="F208" s="99"/>
      <c r="G208" s="34"/>
      <c r="H208" s="102"/>
      <c r="I208" s="102"/>
      <c r="J208" s="34"/>
      <c r="K208" s="233"/>
      <c r="L208" s="233"/>
      <c r="M208" s="233"/>
      <c r="N208" s="233"/>
      <c r="O208" s="233"/>
      <c r="P208" s="233"/>
    </row>
    <row r="209" spans="1:16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  <c r="K209" s="233"/>
      <c r="L209" s="233"/>
      <c r="M209" s="233"/>
      <c r="N209" s="233"/>
      <c r="O209" s="233"/>
      <c r="P209" s="233"/>
    </row>
    <row r="210" spans="1:16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  <c r="K210" s="233"/>
      <c r="L210" s="233"/>
      <c r="M210" s="233"/>
      <c r="N210" s="233"/>
      <c r="O210" s="233"/>
      <c r="P210" s="233"/>
    </row>
    <row r="211" spans="1:16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  <c r="K211" s="233"/>
      <c r="L211" s="233"/>
      <c r="M211" s="233"/>
      <c r="N211" s="233"/>
      <c r="O211" s="233"/>
      <c r="P211" s="233"/>
    </row>
    <row r="212" spans="1:16" x14ac:dyDescent="0.25">
      <c r="A212" s="235"/>
      <c r="B212" s="234"/>
      <c r="C212" s="240"/>
      <c r="D212" s="236"/>
      <c r="E212" s="237"/>
      <c r="F212" s="234"/>
      <c r="G212" s="236"/>
      <c r="H212" s="239"/>
      <c r="I212" s="239"/>
      <c r="J212" s="236"/>
      <c r="K212" s="233"/>
      <c r="L212" s="233"/>
      <c r="M212" s="233"/>
      <c r="N212" s="233"/>
      <c r="O212" s="233"/>
      <c r="P212" s="233"/>
    </row>
    <row r="213" spans="1:16" x14ac:dyDescent="0.25">
      <c r="A213" s="235"/>
      <c r="B213" s="223" t="s">
        <v>11</v>
      </c>
      <c r="C213" s="232">
        <f>SUM(C8:C212)</f>
        <v>2449</v>
      </c>
      <c r="D213" s="224"/>
      <c r="E213" s="223" t="s">
        <v>11</v>
      </c>
      <c r="F213" s="223">
        <f>SUM(F8:F212)</f>
        <v>78</v>
      </c>
      <c r="G213" s="224">
        <f>SUM(G8:G212)</f>
        <v>8796769</v>
      </c>
      <c r="H213" s="239"/>
      <c r="I213" s="239"/>
      <c r="J213" s="236"/>
      <c r="K213" s="233"/>
      <c r="L213" s="233"/>
      <c r="M213" s="233"/>
      <c r="N213" s="233"/>
      <c r="O213" s="233"/>
      <c r="P213" s="233"/>
    </row>
    <row r="214" spans="1:16" x14ac:dyDescent="0.25">
      <c r="A214" s="235"/>
      <c r="B214" s="223"/>
      <c r="C214" s="232"/>
      <c r="D214" s="224"/>
      <c r="E214" s="237"/>
      <c r="F214" s="234"/>
      <c r="G214" s="236"/>
      <c r="H214" s="239"/>
      <c r="I214" s="239"/>
      <c r="J214" s="236"/>
      <c r="K214" s="233"/>
      <c r="L214" s="233"/>
      <c r="M214" s="233"/>
      <c r="N214" s="233"/>
      <c r="O214" s="233"/>
      <c r="P214" s="233"/>
    </row>
    <row r="215" spans="1:16" x14ac:dyDescent="0.25">
      <c r="A215" s="225"/>
      <c r="B215" s="226"/>
      <c r="C215" s="240"/>
      <c r="D215" s="236"/>
      <c r="E215" s="223"/>
      <c r="F215" s="234"/>
      <c r="G215" s="420" t="s">
        <v>12</v>
      </c>
      <c r="H215" s="420"/>
      <c r="I215" s="239"/>
      <c r="J215" s="227">
        <f>SUM(D8:D212)</f>
        <v>251301420</v>
      </c>
      <c r="K215" s="233"/>
      <c r="L215" s="233"/>
      <c r="M215" s="233"/>
      <c r="N215" s="233"/>
      <c r="O215" s="233"/>
      <c r="P215" s="233"/>
    </row>
    <row r="216" spans="1:16" x14ac:dyDescent="0.25">
      <c r="A216" s="235"/>
      <c r="B216" s="234"/>
      <c r="C216" s="240"/>
      <c r="D216" s="236"/>
      <c r="E216" s="223"/>
      <c r="F216" s="234"/>
      <c r="G216" s="420" t="s">
        <v>13</v>
      </c>
      <c r="H216" s="420"/>
      <c r="I216" s="239"/>
      <c r="J216" s="227">
        <f>SUM(G8:G212)</f>
        <v>8796769</v>
      </c>
    </row>
    <row r="217" spans="1:16" x14ac:dyDescent="0.25">
      <c r="A217" s="228"/>
      <c r="B217" s="237"/>
      <c r="C217" s="240"/>
      <c r="D217" s="236"/>
      <c r="E217" s="237"/>
      <c r="F217" s="234"/>
      <c r="G217" s="420" t="s">
        <v>14</v>
      </c>
      <c r="H217" s="420"/>
      <c r="I217" s="41"/>
      <c r="J217" s="229">
        <f>J215-J216</f>
        <v>242504651</v>
      </c>
    </row>
    <row r="218" spans="1:16" x14ac:dyDescent="0.25">
      <c r="A218" s="235"/>
      <c r="B218" s="230"/>
      <c r="C218" s="240"/>
      <c r="D218" s="231"/>
      <c r="E218" s="237"/>
      <c r="F218" s="223"/>
      <c r="G218" s="420" t="s">
        <v>15</v>
      </c>
      <c r="H218" s="420"/>
      <c r="I218" s="239"/>
      <c r="J218" s="227">
        <f>SUM(H8:H214)</f>
        <v>0</v>
      </c>
    </row>
    <row r="219" spans="1:16" x14ac:dyDescent="0.25">
      <c r="A219" s="235"/>
      <c r="B219" s="230"/>
      <c r="C219" s="240"/>
      <c r="D219" s="231"/>
      <c r="E219" s="237"/>
      <c r="F219" s="223"/>
      <c r="G219" s="420" t="s">
        <v>16</v>
      </c>
      <c r="H219" s="420"/>
      <c r="I219" s="239"/>
      <c r="J219" s="227">
        <f>J217+J218</f>
        <v>242504651</v>
      </c>
    </row>
    <row r="220" spans="1:16" x14ac:dyDescent="0.25">
      <c r="A220" s="235"/>
      <c r="B220" s="230"/>
      <c r="C220" s="240"/>
      <c r="D220" s="231"/>
      <c r="E220" s="237"/>
      <c r="F220" s="234"/>
      <c r="G220" s="420" t="s">
        <v>5</v>
      </c>
      <c r="H220" s="420"/>
      <c r="I220" s="239"/>
      <c r="J220" s="227">
        <f>SUM(I8:I214)</f>
        <v>224921294</v>
      </c>
    </row>
    <row r="221" spans="1:16" x14ac:dyDescent="0.25">
      <c r="A221" s="235"/>
      <c r="B221" s="230"/>
      <c r="C221" s="240"/>
      <c r="D221" s="231"/>
      <c r="E221" s="237"/>
      <c r="F221" s="234"/>
      <c r="G221" s="420" t="s">
        <v>31</v>
      </c>
      <c r="H221" s="420"/>
      <c r="I221" s="240" t="str">
        <f>IF(J221&gt;0,"SALDO",IF(J221&lt;0,"PIUTANG",IF(J221=0,"LUNAS")))</f>
        <v>PIUTANG</v>
      </c>
      <c r="J221" s="227">
        <f>J220-J219</f>
        <v>-17583357</v>
      </c>
    </row>
    <row r="222" spans="1:16" x14ac:dyDescent="0.25">
      <c r="F222" s="219"/>
      <c r="G222" s="219"/>
      <c r="J222" s="219"/>
    </row>
    <row r="223" spans="1:16" x14ac:dyDescent="0.25">
      <c r="C223" s="219"/>
      <c r="D223" s="219"/>
      <c r="F223" s="219"/>
      <c r="G223" s="219"/>
      <c r="J223" s="219"/>
      <c r="L223" s="233"/>
      <c r="M223" s="233"/>
      <c r="N223" s="233"/>
      <c r="O223" s="233"/>
      <c r="P223" s="233"/>
    </row>
    <row r="224" spans="1:16" x14ac:dyDescent="0.25">
      <c r="C224" s="219"/>
      <c r="D224" s="219"/>
      <c r="F224" s="219"/>
      <c r="G224" s="219"/>
      <c r="J224" s="219"/>
      <c r="L224" s="233"/>
      <c r="M224" s="233"/>
      <c r="N224" s="233"/>
      <c r="O224" s="233"/>
      <c r="P224" s="233"/>
    </row>
    <row r="225" spans="3:16" x14ac:dyDescent="0.25">
      <c r="C225" s="219"/>
      <c r="D225" s="219"/>
      <c r="F225" s="219"/>
      <c r="G225" s="219"/>
      <c r="J225" s="219"/>
      <c r="L225" s="233"/>
      <c r="M225" s="233"/>
      <c r="N225" s="233"/>
      <c r="O225" s="233"/>
      <c r="P225" s="233"/>
    </row>
    <row r="226" spans="3:16" x14ac:dyDescent="0.25">
      <c r="C226" s="219"/>
      <c r="D226" s="219"/>
      <c r="F226" s="219"/>
      <c r="G226" s="219"/>
      <c r="J226" s="219"/>
      <c r="L226" s="233"/>
      <c r="M226" s="233"/>
      <c r="N226" s="233"/>
      <c r="O226" s="233"/>
      <c r="P226" s="233"/>
    </row>
    <row r="227" spans="3:16" x14ac:dyDescent="0.25">
      <c r="C227" s="219"/>
      <c r="D227" s="219"/>
      <c r="L227" s="233"/>
      <c r="M227" s="233"/>
      <c r="N227" s="233"/>
      <c r="O227" s="233"/>
      <c r="P22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1:H221"/>
    <mergeCell ref="G215:H215"/>
    <mergeCell ref="G216:H216"/>
    <mergeCell ref="G217:H217"/>
    <mergeCell ref="G218:H218"/>
    <mergeCell ref="G219:H219"/>
    <mergeCell ref="G220:H22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76"/>
  <sheetViews>
    <sheetView workbookViewId="0">
      <pane ySplit="7" topLeftCell="A148" activePane="bottomLeft" state="frozen"/>
      <selection pane="bottomLeft" activeCell="G158" sqref="G15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SUM(D143:D153)</f>
        <v>1294530</v>
      </c>
      <c r="M1" s="219">
        <v>53505</v>
      </c>
      <c r="N1" s="238">
        <f>L1+M1</f>
        <v>1348035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J170*-1</f>
        <v>555315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1294530</v>
      </c>
      <c r="N3" s="238">
        <f>N1-N2</f>
        <v>1223415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>
        <v>43549</v>
      </c>
      <c r="B154" s="99">
        <v>19000487</v>
      </c>
      <c r="C154" s="100">
        <v>1</v>
      </c>
      <c r="D154" s="34">
        <v>72000</v>
      </c>
      <c r="E154" s="101"/>
      <c r="F154" s="99"/>
      <c r="G154" s="34"/>
      <c r="H154" s="102"/>
      <c r="I154" s="102"/>
      <c r="J154" s="34"/>
    </row>
    <row r="155" spans="1:10" x14ac:dyDescent="0.25">
      <c r="A155" s="98">
        <v>43549</v>
      </c>
      <c r="B155" s="99">
        <v>19000489</v>
      </c>
      <c r="C155" s="100">
        <v>1</v>
      </c>
      <c r="D155" s="34">
        <v>45000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43550</v>
      </c>
      <c r="B156" s="99">
        <v>19000490</v>
      </c>
      <c r="C156" s="100">
        <v>3</v>
      </c>
      <c r="D156" s="34">
        <v>244800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43550</v>
      </c>
      <c r="B157" s="99">
        <v>19000491</v>
      </c>
      <c r="C157" s="100">
        <v>1</v>
      </c>
      <c r="D157" s="34">
        <v>41325</v>
      </c>
      <c r="E157" s="101"/>
      <c r="F157" s="99"/>
      <c r="G157" s="34"/>
      <c r="H157" s="102"/>
      <c r="I157" s="102"/>
      <c r="J157" s="34"/>
    </row>
    <row r="158" spans="1:10" x14ac:dyDescent="0.25">
      <c r="A158" s="98">
        <v>43550</v>
      </c>
      <c r="B158" s="99">
        <v>19000493</v>
      </c>
      <c r="C158" s="100">
        <v>1</v>
      </c>
      <c r="D158" s="34">
        <v>68400</v>
      </c>
      <c r="E158" s="101"/>
      <c r="F158" s="99"/>
      <c r="G158" s="34"/>
      <c r="H158" s="102"/>
      <c r="I158" s="102"/>
      <c r="J158" s="34"/>
    </row>
    <row r="159" spans="1:10" x14ac:dyDescent="0.25">
      <c r="A159" s="98">
        <v>43551</v>
      </c>
      <c r="B159" s="99">
        <v>19000496</v>
      </c>
      <c r="C159" s="100">
        <v>1</v>
      </c>
      <c r="D159" s="34">
        <v>84330</v>
      </c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</row>
    <row r="162" spans="1:10" x14ac:dyDescent="0.25">
      <c r="A162" s="235"/>
      <c r="B162" s="223" t="s">
        <v>11</v>
      </c>
      <c r="C162" s="232">
        <f>SUM(C8:C161)</f>
        <v>379</v>
      </c>
      <c r="D162" s="224"/>
      <c r="E162" s="223" t="s">
        <v>11</v>
      </c>
      <c r="F162" s="223">
        <f>SUM(F8:F161)</f>
        <v>11</v>
      </c>
      <c r="G162" s="224">
        <f>SUM(G8:G161)</f>
        <v>553740</v>
      </c>
      <c r="H162" s="239"/>
      <c r="I162" s="239"/>
      <c r="J162" s="236"/>
    </row>
    <row r="163" spans="1:10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</row>
    <row r="164" spans="1:10" x14ac:dyDescent="0.25">
      <c r="A164" s="225"/>
      <c r="B164" s="226"/>
      <c r="C164" s="240"/>
      <c r="D164" s="236"/>
      <c r="E164" s="223"/>
      <c r="F164" s="234"/>
      <c r="G164" s="420" t="s">
        <v>12</v>
      </c>
      <c r="H164" s="420"/>
      <c r="I164" s="239"/>
      <c r="J164" s="227">
        <f>SUM(D8:D161)</f>
        <v>18152760</v>
      </c>
    </row>
    <row r="165" spans="1:10" x14ac:dyDescent="0.25">
      <c r="A165" s="235"/>
      <c r="B165" s="234"/>
      <c r="C165" s="240"/>
      <c r="D165" s="236"/>
      <c r="E165" s="223"/>
      <c r="F165" s="234"/>
      <c r="G165" s="420" t="s">
        <v>13</v>
      </c>
      <c r="H165" s="420"/>
      <c r="I165" s="239"/>
      <c r="J165" s="227">
        <f>SUM(G8:G161)</f>
        <v>553740</v>
      </c>
    </row>
    <row r="166" spans="1:10" x14ac:dyDescent="0.25">
      <c r="A166" s="228"/>
      <c r="B166" s="237"/>
      <c r="C166" s="240"/>
      <c r="D166" s="236"/>
      <c r="E166" s="237"/>
      <c r="F166" s="234"/>
      <c r="G166" s="420" t="s">
        <v>14</v>
      </c>
      <c r="H166" s="420"/>
      <c r="I166" s="41"/>
      <c r="J166" s="229">
        <f>J164-J165</f>
        <v>17599020</v>
      </c>
    </row>
    <row r="167" spans="1:10" x14ac:dyDescent="0.25">
      <c r="A167" s="235"/>
      <c r="B167" s="230"/>
      <c r="C167" s="240"/>
      <c r="D167" s="231"/>
      <c r="E167" s="237"/>
      <c r="F167" s="223"/>
      <c r="G167" s="420" t="s">
        <v>15</v>
      </c>
      <c r="H167" s="420"/>
      <c r="I167" s="239"/>
      <c r="J167" s="227">
        <f>SUM(H8:H163)</f>
        <v>0</v>
      </c>
    </row>
    <row r="168" spans="1:10" x14ac:dyDescent="0.25">
      <c r="A168" s="235"/>
      <c r="B168" s="230"/>
      <c r="C168" s="240"/>
      <c r="D168" s="231"/>
      <c r="E168" s="237"/>
      <c r="F168" s="223"/>
      <c r="G168" s="420" t="s">
        <v>16</v>
      </c>
      <c r="H168" s="420"/>
      <c r="I168" s="239"/>
      <c r="J168" s="227">
        <f>J166+J167</f>
        <v>17599020</v>
      </c>
    </row>
    <row r="169" spans="1:10" x14ac:dyDescent="0.25">
      <c r="A169" s="235"/>
      <c r="B169" s="230"/>
      <c r="C169" s="240"/>
      <c r="D169" s="231"/>
      <c r="E169" s="237"/>
      <c r="F169" s="234"/>
      <c r="G169" s="420" t="s">
        <v>5</v>
      </c>
      <c r="H169" s="420"/>
      <c r="I169" s="239"/>
      <c r="J169" s="227">
        <f>SUM(I8:I163)</f>
        <v>17043705</v>
      </c>
    </row>
    <row r="170" spans="1:10" x14ac:dyDescent="0.25">
      <c r="A170" s="235"/>
      <c r="B170" s="230"/>
      <c r="C170" s="240"/>
      <c r="D170" s="231"/>
      <c r="E170" s="237"/>
      <c r="F170" s="234"/>
      <c r="G170" s="420" t="s">
        <v>31</v>
      </c>
      <c r="H170" s="420"/>
      <c r="I170" s="240" t="str">
        <f>IF(J170&gt;0,"SALDO",IF(J170&lt;0,"PIUTANG",IF(J170=0,"LUNAS")))</f>
        <v>PIUTANG</v>
      </c>
      <c r="J170" s="227">
        <f>J169-J168</f>
        <v>-555315</v>
      </c>
    </row>
    <row r="171" spans="1:10" x14ac:dyDescent="0.25">
      <c r="F171" s="219"/>
      <c r="G171" s="219"/>
      <c r="J171" s="219"/>
    </row>
    <row r="172" spans="1:10" x14ac:dyDescent="0.25">
      <c r="C172" s="219"/>
      <c r="D172" s="219"/>
      <c r="F172" s="219"/>
      <c r="G172" s="219"/>
      <c r="J172" s="219"/>
    </row>
    <row r="173" spans="1:10" x14ac:dyDescent="0.25">
      <c r="C173" s="219"/>
      <c r="D173" s="219"/>
      <c r="F173" s="219"/>
      <c r="G173" s="219"/>
      <c r="J173" s="219"/>
    </row>
    <row r="174" spans="1:10" x14ac:dyDescent="0.25">
      <c r="C174" s="219"/>
      <c r="D174" s="219"/>
      <c r="F174" s="219"/>
      <c r="G174" s="219"/>
      <c r="J174" s="219"/>
    </row>
    <row r="175" spans="1:10" x14ac:dyDescent="0.25">
      <c r="C175" s="219"/>
      <c r="D175" s="219"/>
      <c r="F175" s="219"/>
      <c r="G175" s="219"/>
      <c r="J175" s="219"/>
    </row>
    <row r="176" spans="1:10" x14ac:dyDescent="0.25">
      <c r="C176" s="219"/>
      <c r="D176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0:H170"/>
    <mergeCell ref="G164:H164"/>
    <mergeCell ref="G165:H165"/>
    <mergeCell ref="G166:H166"/>
    <mergeCell ref="G167:H167"/>
    <mergeCell ref="G168:H168"/>
    <mergeCell ref="G169:H16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44" activePane="bottomLeft" state="frozen"/>
      <selection pane="bottomLeft" activeCell="B57" sqref="B5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J67*-1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252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20" t="s">
        <v>12</v>
      </c>
      <c r="H61" s="420"/>
      <c r="I61" s="239"/>
      <c r="J61" s="227">
        <f>SUM(D8:D58)</f>
        <v>27549560</v>
      </c>
    </row>
    <row r="62" spans="1:12" x14ac:dyDescent="0.25">
      <c r="A62" s="235"/>
      <c r="B62" s="234"/>
      <c r="C62" s="26"/>
      <c r="D62" s="236"/>
      <c r="E62" s="237"/>
      <c r="F62" s="234"/>
      <c r="G62" s="420" t="s">
        <v>13</v>
      </c>
      <c r="H62" s="420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20" t="s">
        <v>14</v>
      </c>
      <c r="H63" s="420"/>
      <c r="I63" s="41"/>
      <c r="J63" s="229">
        <f>J61-J62</f>
        <v>27011610</v>
      </c>
    </row>
    <row r="64" spans="1:12" x14ac:dyDescent="0.25">
      <c r="A64" s="235"/>
      <c r="B64" s="230"/>
      <c r="C64" s="26"/>
      <c r="D64" s="231"/>
      <c r="E64" s="237"/>
      <c r="F64" s="234"/>
      <c r="G64" s="420" t="s">
        <v>15</v>
      </c>
      <c r="H64" s="420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20" t="s">
        <v>16</v>
      </c>
      <c r="H65" s="420"/>
      <c r="I65" s="239"/>
      <c r="J65" s="227">
        <f>J63+J64</f>
        <v>27011610</v>
      </c>
    </row>
    <row r="66" spans="1:10" x14ac:dyDescent="0.25">
      <c r="A66" s="235"/>
      <c r="B66" s="230"/>
      <c r="C66" s="26"/>
      <c r="D66" s="231"/>
      <c r="E66" s="237"/>
      <c r="F66" s="234"/>
      <c r="G66" s="420" t="s">
        <v>5</v>
      </c>
      <c r="H66" s="420"/>
      <c r="I66" s="239"/>
      <c r="J66" s="227">
        <f>SUM(I8:I59)</f>
        <v>27011610</v>
      </c>
    </row>
    <row r="67" spans="1:10" x14ac:dyDescent="0.25">
      <c r="A67" s="235"/>
      <c r="B67" s="230"/>
      <c r="C67" s="26"/>
      <c r="D67" s="231"/>
      <c r="E67" s="237"/>
      <c r="F67" s="234"/>
      <c r="G67" s="420" t="s">
        <v>31</v>
      </c>
      <c r="H67" s="420"/>
      <c r="I67" s="240" t="str">
        <f>IF(J67&gt;0,"SALDO",IF(J67&lt;0,"PIUTANG",IF(J67=0,"LUNAS")))</f>
        <v>LUNAS</v>
      </c>
      <c r="J67" s="227">
        <f>J66-J65</f>
        <v>0</v>
      </c>
    </row>
  </sheetData>
  <mergeCells count="15">
    <mergeCell ref="G67:H67"/>
    <mergeCell ref="G61:H61"/>
    <mergeCell ref="G62:H62"/>
    <mergeCell ref="G63:H63"/>
    <mergeCell ref="G64:H64"/>
    <mergeCell ref="G65:H65"/>
    <mergeCell ref="G66:H6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I94" sqref="I9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J106*-1</f>
        <v>761235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>
        <v>574710</v>
      </c>
      <c r="J92" s="34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446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20" t="s">
        <v>12</v>
      </c>
      <c r="H100" s="420"/>
      <c r="I100" s="39"/>
      <c r="J100" s="13">
        <f>SUM(D8:D97)</f>
        <v>50206896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20" t="s">
        <v>13</v>
      </c>
      <c r="H101" s="420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20" t="s">
        <v>14</v>
      </c>
      <c r="H102" s="420"/>
      <c r="I102" s="41"/>
      <c r="J102" s="15">
        <f>J100-J101</f>
        <v>35287083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20" t="s">
        <v>15</v>
      </c>
      <c r="H103" s="420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20" t="s">
        <v>16</v>
      </c>
      <c r="H104" s="420"/>
      <c r="I104" s="39"/>
      <c r="J104" s="13">
        <f>J102+J103</f>
        <v>35287083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20" t="s">
        <v>5</v>
      </c>
      <c r="H105" s="420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20" t="s">
        <v>31</v>
      </c>
      <c r="H106" s="420"/>
      <c r="I106" s="40" t="str">
        <f>IF(J106&gt;0,"SALDO",IF(J106&lt;0,"PIUTANG",IF(J106=0,"LUNAS")))</f>
        <v>PIUTANG</v>
      </c>
      <c r="J106" s="13">
        <f>J105-J104</f>
        <v>-761235</v>
      </c>
      <c r="M106" s="37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B235" sqref="B2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20" t="s">
        <v>12</v>
      </c>
      <c r="H241" s="420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20" t="s">
        <v>13</v>
      </c>
      <c r="H242" s="420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20" t="s">
        <v>14</v>
      </c>
      <c r="H243" s="420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20" t="s">
        <v>15</v>
      </c>
      <c r="H244" s="420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20" t="s">
        <v>16</v>
      </c>
      <c r="H245" s="420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20" t="s">
        <v>5</v>
      </c>
      <c r="H246" s="420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20" t="s">
        <v>31</v>
      </c>
      <c r="H247" s="420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1:H241"/>
    <mergeCell ref="G242:H242"/>
    <mergeCell ref="G243:H243"/>
    <mergeCell ref="G244:H244"/>
    <mergeCell ref="G245:H245"/>
    <mergeCell ref="G246:H24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B106" sqref="B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J120*-1</f>
        <v>21375651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102"/>
      <c r="I104" s="102"/>
      <c r="J104" s="34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2298</v>
      </c>
      <c r="D112" s="224"/>
      <c r="E112" s="223" t="s">
        <v>11</v>
      </c>
      <c r="F112" s="223">
        <f>SUM(F8:F111)</f>
        <v>362</v>
      </c>
      <c r="G112" s="224">
        <f>SUM(G8:G111)</f>
        <v>40476071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20" t="s">
        <v>12</v>
      </c>
      <c r="H114" s="420"/>
      <c r="I114" s="239"/>
      <c r="J114" s="227">
        <f>SUM(D8:D111)</f>
        <v>239708898</v>
      </c>
    </row>
    <row r="115" spans="1:16" x14ac:dyDescent="0.25">
      <c r="A115" s="235"/>
      <c r="B115" s="234"/>
      <c r="C115" s="240"/>
      <c r="D115" s="236"/>
      <c r="E115" s="223"/>
      <c r="F115" s="234"/>
      <c r="G115" s="420" t="s">
        <v>13</v>
      </c>
      <c r="H115" s="420"/>
      <c r="I115" s="239"/>
      <c r="J115" s="227">
        <f>SUM(G8:G111)</f>
        <v>40476071</v>
      </c>
    </row>
    <row r="116" spans="1:16" x14ac:dyDescent="0.25">
      <c r="A116" s="228"/>
      <c r="B116" s="237"/>
      <c r="C116" s="240"/>
      <c r="D116" s="236"/>
      <c r="E116" s="237"/>
      <c r="F116" s="234"/>
      <c r="G116" s="420" t="s">
        <v>14</v>
      </c>
      <c r="H116" s="420"/>
      <c r="I116" s="41"/>
      <c r="J116" s="229">
        <f>J114-J115</f>
        <v>199232827</v>
      </c>
    </row>
    <row r="117" spans="1:16" x14ac:dyDescent="0.25">
      <c r="A117" s="235"/>
      <c r="B117" s="230"/>
      <c r="C117" s="240"/>
      <c r="D117" s="231"/>
      <c r="E117" s="237"/>
      <c r="F117" s="223"/>
      <c r="G117" s="420" t="s">
        <v>15</v>
      </c>
      <c r="H117" s="420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20" t="s">
        <v>16</v>
      </c>
      <c r="H118" s="420"/>
      <c r="I118" s="239"/>
      <c r="J118" s="227">
        <f>J116+J117</f>
        <v>199232827</v>
      </c>
    </row>
    <row r="119" spans="1:16" x14ac:dyDescent="0.25">
      <c r="A119" s="235"/>
      <c r="B119" s="230"/>
      <c r="C119" s="240"/>
      <c r="D119" s="231"/>
      <c r="E119" s="237"/>
      <c r="F119" s="234"/>
      <c r="G119" s="420" t="s">
        <v>5</v>
      </c>
      <c r="H119" s="420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20" t="s">
        <v>31</v>
      </c>
      <c r="H120" s="420"/>
      <c r="I120" s="240" t="str">
        <f>IF(J120&gt;0,"SALDO",IF(J120&lt;0,"PIUTANG",IF(J120=0,"LUNAS")))</f>
        <v>PIUTANG</v>
      </c>
      <c r="J120" s="227">
        <f>J119-J118</f>
        <v>-21375651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G120:H120"/>
    <mergeCell ref="G114:H114"/>
    <mergeCell ref="G115:H115"/>
    <mergeCell ref="G116:H116"/>
    <mergeCell ref="G117:H117"/>
    <mergeCell ref="G118:H118"/>
    <mergeCell ref="G119:H11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25" activePane="bottomLeft" state="frozen"/>
      <selection pane="bottomLeft" activeCell="L38" sqref="L3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2555451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/>
      <c r="I38" s="245">
        <v>800000</v>
      </c>
      <c r="J38" s="246" t="s">
        <v>17</v>
      </c>
    </row>
    <row r="39" spans="1:17" s="233" customFormat="1" x14ac:dyDescent="0.25">
      <c r="A39" s="235"/>
      <c r="B39" s="234"/>
      <c r="C39" s="240"/>
      <c r="D39" s="236"/>
      <c r="E39" s="237"/>
      <c r="F39" s="240"/>
      <c r="G39" s="236"/>
      <c r="H39" s="239"/>
      <c r="I39" s="239"/>
      <c r="J39" s="236"/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200</v>
      </c>
      <c r="D44" s="9">
        <f>SUM(D7:D43)</f>
        <v>20391404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1457000</v>
      </c>
      <c r="I44" s="77">
        <f>SUM(I7:I43)</f>
        <v>15294000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20" t="s">
        <v>12</v>
      </c>
      <c r="H46" s="420"/>
      <c r="I46" s="6"/>
      <c r="J46" s="13">
        <f>SUM(D7:D43)</f>
        <v>20391404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20" t="s">
        <v>13</v>
      </c>
      <c r="H47" s="420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20" t="s">
        <v>14</v>
      </c>
      <c r="H48" s="420"/>
      <c r="I48" s="15"/>
      <c r="J48" s="15">
        <f>J46-J47</f>
        <v>16392451</v>
      </c>
    </row>
    <row r="49" spans="1:10" x14ac:dyDescent="0.25">
      <c r="A49" s="4"/>
      <c r="B49" s="16"/>
      <c r="C49" s="40"/>
      <c r="D49" s="17"/>
      <c r="E49" s="7"/>
      <c r="F49" s="40"/>
      <c r="G49" s="420" t="s">
        <v>15</v>
      </c>
      <c r="H49" s="420"/>
      <c r="I49" s="7"/>
      <c r="J49" s="13">
        <f>SUM(H7:H43)</f>
        <v>1457000</v>
      </c>
    </row>
    <row r="50" spans="1:10" x14ac:dyDescent="0.25">
      <c r="A50" s="4"/>
      <c r="B50" s="16"/>
      <c r="C50" s="40"/>
      <c r="D50" s="17"/>
      <c r="E50" s="7"/>
      <c r="F50" s="40"/>
      <c r="G50" s="420" t="s">
        <v>16</v>
      </c>
      <c r="H50" s="420"/>
      <c r="I50" s="7"/>
      <c r="J50" s="13">
        <f>J48+J49</f>
        <v>17849451</v>
      </c>
    </row>
    <row r="51" spans="1:10" x14ac:dyDescent="0.25">
      <c r="A51" s="4"/>
      <c r="B51" s="16"/>
      <c r="C51" s="40"/>
      <c r="D51" s="17"/>
      <c r="E51" s="7"/>
      <c r="F51" s="40"/>
      <c r="G51" s="420" t="s">
        <v>5</v>
      </c>
      <c r="H51" s="420"/>
      <c r="I51" s="7"/>
      <c r="J51" s="13">
        <f>SUM(I7:I43)</f>
        <v>15294000</v>
      </c>
    </row>
    <row r="52" spans="1:10" x14ac:dyDescent="0.25">
      <c r="A52" s="4"/>
      <c r="B52" s="16"/>
      <c r="C52" s="40"/>
      <c r="D52" s="17"/>
      <c r="E52" s="7"/>
      <c r="F52" s="40"/>
      <c r="G52" s="420" t="s">
        <v>31</v>
      </c>
      <c r="H52" s="420"/>
      <c r="I52" s="3" t="str">
        <f>IF(J52&gt;0,"SALDO",IF(J52&lt;0,"PIUTANG",IF(J52=0,"LUNAS")))</f>
        <v>PIUTANG</v>
      </c>
      <c r="J52" s="13">
        <f>J51-J50</f>
        <v>-2555451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2:H52"/>
    <mergeCell ref="G46:H46"/>
    <mergeCell ref="G47:H47"/>
    <mergeCell ref="G48:H48"/>
    <mergeCell ref="G49:H49"/>
    <mergeCell ref="G50:H50"/>
    <mergeCell ref="G51:H51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B69" sqref="B6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J79*-1</f>
        <v>7438315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3633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20" t="s">
        <v>12</v>
      </c>
      <c r="H73" s="420"/>
      <c r="I73" s="39"/>
      <c r="J73" s="13">
        <f>SUM(D8:D70)</f>
        <v>361853384</v>
      </c>
    </row>
    <row r="74" spans="1:16" x14ac:dyDescent="0.25">
      <c r="A74" s="4"/>
      <c r="B74" s="3"/>
      <c r="C74" s="26"/>
      <c r="D74" s="6"/>
      <c r="E74" s="7"/>
      <c r="F74" s="3"/>
      <c r="G74" s="420" t="s">
        <v>13</v>
      </c>
      <c r="H74" s="420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20" t="s">
        <v>14</v>
      </c>
      <c r="H75" s="420"/>
      <c r="I75" s="41"/>
      <c r="J75" s="15">
        <f>J73-J74</f>
        <v>272691957</v>
      </c>
    </row>
    <row r="76" spans="1:16" x14ac:dyDescent="0.25">
      <c r="A76" s="4"/>
      <c r="B76" s="16"/>
      <c r="C76" s="26"/>
      <c r="D76" s="17"/>
      <c r="E76" s="7"/>
      <c r="F76" s="3"/>
      <c r="G76" s="420" t="s">
        <v>15</v>
      </c>
      <c r="H76" s="420"/>
      <c r="I76" s="39"/>
      <c r="J76" s="13">
        <f>SUM(H8:H71)</f>
        <v>3581000</v>
      </c>
    </row>
    <row r="77" spans="1:16" x14ac:dyDescent="0.25">
      <c r="A77" s="4"/>
      <c r="B77" s="16"/>
      <c r="C77" s="26"/>
      <c r="D77" s="17"/>
      <c r="E77" s="7"/>
      <c r="F77" s="3"/>
      <c r="G77" s="420" t="s">
        <v>16</v>
      </c>
      <c r="H77" s="420"/>
      <c r="I77" s="39"/>
      <c r="J77" s="13">
        <f>J75+J76</f>
        <v>276272957</v>
      </c>
    </row>
    <row r="78" spans="1:16" x14ac:dyDescent="0.25">
      <c r="A78" s="4"/>
      <c r="B78" s="16"/>
      <c r="C78" s="26"/>
      <c r="D78" s="17"/>
      <c r="E78" s="7"/>
      <c r="F78" s="3"/>
      <c r="G78" s="420" t="s">
        <v>5</v>
      </c>
      <c r="H78" s="420"/>
      <c r="I78" s="39"/>
      <c r="J78" s="13">
        <f>SUM(I8:I71)</f>
        <v>268834642</v>
      </c>
    </row>
    <row r="79" spans="1:16" x14ac:dyDescent="0.25">
      <c r="A79" s="4"/>
      <c r="B79" s="16"/>
      <c r="C79" s="26"/>
      <c r="D79" s="17"/>
      <c r="E79" s="7"/>
      <c r="F79" s="3"/>
      <c r="G79" s="420" t="s">
        <v>31</v>
      </c>
      <c r="H79" s="420"/>
      <c r="I79" s="40" t="str">
        <f>IF(J79&gt;0,"SALDO",IF(J79&lt;0,"PIUTANG",IF(J79=0,"LUNAS")))</f>
        <v>PIUTANG</v>
      </c>
      <c r="J79" s="13">
        <f>J78-J77</f>
        <v>-7438315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5" sqref="E1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ST'!A135</f>
        <v>43542</v>
      </c>
      <c r="C5" s="281">
        <f>'Taufik ST'!I2</f>
        <v>4824795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1956591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Bandros!A326</f>
        <v>43547</v>
      </c>
      <c r="C8" s="281">
        <f>Bandros!I2</f>
        <v>4284935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21375651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17583357</v>
      </c>
      <c r="E11" s="289"/>
    </row>
    <row r="12" spans="1:5" s="267" customFormat="1" ht="18.75" customHeight="1" x14ac:dyDescent="0.25">
      <c r="A12" s="185" t="s">
        <v>200</v>
      </c>
      <c r="B12" s="184">
        <f>Yuan!A54</f>
        <v>43540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761235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7438315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2555451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555315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63933834.5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16892804.5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2019-03-28T00:35:11Z</dcterms:modified>
</cp:coreProperties>
</file>