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6605" windowHeight="7635" activeTab="13"/>
  </bookViews>
  <sheets>
    <sheet name="Rincian Pengambilan" sheetId="8" r:id="rId1"/>
    <sheet name="Per Bulan" sheetId="19" r:id="rId2"/>
    <sheet name="Sept 19" sheetId="17" r:id="rId3"/>
    <sheet name="Aug 19" sheetId="16" state="hidden" r:id="rId4"/>
    <sheet name="Juli 19" sheetId="15" state="hidden" r:id="rId5"/>
    <sheet name="Juni 19" sheetId="14" state="hidden" r:id="rId6"/>
    <sheet name="Mei 19" sheetId="13" state="hidden" r:id="rId7"/>
    <sheet name="April 19" sheetId="12" state="hidden" r:id="rId8"/>
    <sheet name="March 19" sheetId="11" state="hidden" r:id="rId9"/>
    <sheet name="Feb 19" sheetId="10" state="hidden" r:id="rId10"/>
    <sheet name="Jan 19" sheetId="9" state="hidden" r:id="rId11"/>
    <sheet name="Des 18" sheetId="5" state="hidden" r:id="rId12"/>
    <sheet name="Stock Kresek" sheetId="18" state="hidden" r:id="rId13"/>
    <sheet name="Stok kresek" sheetId="20" r:id="rId14"/>
  </sheets>
  <calcPr calcId="124519"/>
</workbook>
</file>

<file path=xl/calcChain.xml><?xml version="1.0" encoding="utf-8"?>
<calcChain xmlns="http://schemas.openxmlformats.org/spreadsheetml/2006/main">
  <c r="AD18" i="20"/>
  <c r="T18"/>
  <c r="J22"/>
  <c r="E18"/>
  <c r="Y9"/>
  <c r="O15"/>
  <c r="E17"/>
  <c r="J21"/>
  <c r="AD17"/>
  <c r="T17"/>
  <c r="J20"/>
  <c r="E16"/>
  <c r="E15"/>
  <c r="J19"/>
  <c r="T16"/>
  <c r="AD16"/>
  <c r="J18"/>
  <c r="D9" i="19"/>
  <c r="M160" i="8"/>
  <c r="G160"/>
  <c r="F160"/>
  <c r="E160"/>
  <c r="G159"/>
  <c r="F159"/>
  <c r="E159"/>
  <c r="H160"/>
  <c r="E17" i="19"/>
  <c r="F17" s="1"/>
  <c r="E16"/>
  <c r="F16" s="1"/>
  <c r="C18"/>
  <c r="C8"/>
  <c r="E8" s="1"/>
  <c r="F8" s="1"/>
  <c r="C6"/>
  <c r="D38" i="17"/>
  <c r="C37"/>
  <c r="E37" s="1"/>
  <c r="F37" s="1"/>
  <c r="C36"/>
  <c r="E36" s="1"/>
  <c r="F36" s="1"/>
  <c r="C35"/>
  <c r="E35" s="1"/>
  <c r="AD15" i="20"/>
  <c r="T15"/>
  <c r="O14"/>
  <c r="J17"/>
  <c r="E14"/>
  <c r="AD14"/>
  <c r="AD13"/>
  <c r="Y8"/>
  <c r="O13"/>
  <c r="E13"/>
  <c r="J16"/>
  <c r="AC26"/>
  <c r="AB26"/>
  <c r="Y7"/>
  <c r="X26"/>
  <c r="Y26" s="1"/>
  <c r="W26"/>
  <c r="S26"/>
  <c r="T14"/>
  <c r="C26"/>
  <c r="D26"/>
  <c r="E12"/>
  <c r="H26"/>
  <c r="I26"/>
  <c r="J15"/>
  <c r="R26"/>
  <c r="T26" s="1"/>
  <c r="M26"/>
  <c r="N26"/>
  <c r="T13"/>
  <c r="J14"/>
  <c r="O26"/>
  <c r="AD4"/>
  <c r="AD5" s="1"/>
  <c r="AD6" s="1"/>
  <c r="AD7" s="1"/>
  <c r="AD8" s="1"/>
  <c r="AD9" s="1"/>
  <c r="AD10" s="1"/>
  <c r="AD11" s="1"/>
  <c r="AD12" s="1"/>
  <c r="Y4"/>
  <c r="Y5" s="1"/>
  <c r="Y6" s="1"/>
  <c r="T4"/>
  <c r="T5" s="1"/>
  <c r="T6" s="1"/>
  <c r="T7" s="1"/>
  <c r="T8" s="1"/>
  <c r="T9" s="1"/>
  <c r="T10" s="1"/>
  <c r="T11" s="1"/>
  <c r="T12" s="1"/>
  <c r="O4"/>
  <c r="O5" s="1"/>
  <c r="O6" s="1"/>
  <c r="O7" s="1"/>
  <c r="O8" s="1"/>
  <c r="O9" s="1"/>
  <c r="O10" s="1"/>
  <c r="O11" s="1"/>
  <c r="O12" s="1"/>
  <c r="J4"/>
  <c r="J5" s="1"/>
  <c r="J6" s="1"/>
  <c r="J7" s="1"/>
  <c r="J8" s="1"/>
  <c r="J9" s="1"/>
  <c r="J10" s="1"/>
  <c r="J11" s="1"/>
  <c r="J12" s="1"/>
  <c r="J13" s="1"/>
  <c r="E4"/>
  <c r="E5" s="1"/>
  <c r="E6" s="1"/>
  <c r="E7" s="1"/>
  <c r="E8" s="1"/>
  <c r="E9" s="1"/>
  <c r="E10" s="1"/>
  <c r="E11" s="1"/>
  <c r="O19" i="18"/>
  <c r="G18"/>
  <c r="W19" s="1"/>
  <c r="I18"/>
  <c r="H18"/>
  <c r="F18"/>
  <c r="E18"/>
  <c r="D18"/>
  <c r="Q19"/>
  <c r="P19"/>
  <c r="N19"/>
  <c r="M19"/>
  <c r="L19"/>
  <c r="C27" i="17"/>
  <c r="C26"/>
  <c r="C25"/>
  <c r="E25" s="1"/>
  <c r="D28"/>
  <c r="E27"/>
  <c r="F27" s="1"/>
  <c r="E26"/>
  <c r="F26" s="1"/>
  <c r="C17"/>
  <c r="C16"/>
  <c r="C15"/>
  <c r="D18"/>
  <c r="E17"/>
  <c r="F17" s="1"/>
  <c r="E16"/>
  <c r="F16" s="1"/>
  <c r="E15"/>
  <c r="C7"/>
  <c r="C6"/>
  <c r="C5"/>
  <c r="D8"/>
  <c r="E7"/>
  <c r="F7" s="1"/>
  <c r="E6"/>
  <c r="F6" s="1"/>
  <c r="C46" i="16"/>
  <c r="C45"/>
  <c r="E45" s="1"/>
  <c r="F45" s="1"/>
  <c r="G158" i="8"/>
  <c r="C47" i="16" s="1"/>
  <c r="F158" i="8"/>
  <c r="E158"/>
  <c r="H159"/>
  <c r="M159" s="1"/>
  <c r="E46" i="16"/>
  <c r="F46" s="1"/>
  <c r="D48"/>
  <c r="C37"/>
  <c r="C36"/>
  <c r="C35"/>
  <c r="E35" s="1"/>
  <c r="D38"/>
  <c r="E37"/>
  <c r="F37" s="1"/>
  <c r="C27"/>
  <c r="C26"/>
  <c r="C25"/>
  <c r="D28"/>
  <c r="E27"/>
  <c r="F27" s="1"/>
  <c r="E26"/>
  <c r="F26" s="1"/>
  <c r="C17"/>
  <c r="C16"/>
  <c r="E16" s="1"/>
  <c r="F16" s="1"/>
  <c r="C15"/>
  <c r="E15" s="1"/>
  <c r="D18"/>
  <c r="E17"/>
  <c r="F17" s="1"/>
  <c r="C7"/>
  <c r="C6"/>
  <c r="C5"/>
  <c r="D8"/>
  <c r="E7"/>
  <c r="F7" s="1"/>
  <c r="E6"/>
  <c r="F6" s="1"/>
  <c r="F157" i="8"/>
  <c r="C47" i="15"/>
  <c r="E157" i="8"/>
  <c r="K157"/>
  <c r="G157"/>
  <c r="D39" i="15"/>
  <c r="D49"/>
  <c r="C48"/>
  <c r="E48" s="1"/>
  <c r="F48" s="1"/>
  <c r="C46"/>
  <c r="E46" s="1"/>
  <c r="C38"/>
  <c r="E38" s="1"/>
  <c r="F38" s="1"/>
  <c r="C37"/>
  <c r="E37" s="1"/>
  <c r="F37" s="1"/>
  <c r="C36"/>
  <c r="E36" s="1"/>
  <c r="F36" s="1"/>
  <c r="C28"/>
  <c r="C27"/>
  <c r="C26"/>
  <c r="E27"/>
  <c r="F27" s="1"/>
  <c r="D29"/>
  <c r="E28"/>
  <c r="F28" s="1"/>
  <c r="E26"/>
  <c r="F26" s="1"/>
  <c r="E26" i="20" l="1"/>
  <c r="J26"/>
  <c r="AD26"/>
  <c r="C8" i="16"/>
  <c r="C38"/>
  <c r="C18" i="17"/>
  <c r="C28"/>
  <c r="C7" i="19"/>
  <c r="E7" s="1"/>
  <c r="F7" s="1"/>
  <c r="E6"/>
  <c r="F6" s="1"/>
  <c r="E15"/>
  <c r="F15" s="1"/>
  <c r="E38" i="17"/>
  <c r="F38" s="1"/>
  <c r="C38"/>
  <c r="F35"/>
  <c r="T19" i="18"/>
  <c r="U19"/>
  <c r="Y19"/>
  <c r="E18" i="16"/>
  <c r="F18" s="1"/>
  <c r="C18"/>
  <c r="C28"/>
  <c r="C8" i="17"/>
  <c r="E36" i="16"/>
  <c r="F36" s="1"/>
  <c r="V19" i="18"/>
  <c r="X19"/>
  <c r="E18" i="17"/>
  <c r="F18" s="1"/>
  <c r="F15"/>
  <c r="E5"/>
  <c r="C48" i="16"/>
  <c r="E47"/>
  <c r="F47" s="1"/>
  <c r="E25"/>
  <c r="E28" s="1"/>
  <c r="H158" i="8"/>
  <c r="M158" s="1"/>
  <c r="F15" i="16"/>
  <c r="C39" i="15"/>
  <c r="C49"/>
  <c r="E47"/>
  <c r="E49" s="1"/>
  <c r="E5" i="16"/>
  <c r="F47" i="15"/>
  <c r="E39"/>
  <c r="F39" s="1"/>
  <c r="C29"/>
  <c r="E29"/>
  <c r="F29" s="1"/>
  <c r="C9" i="19" l="1"/>
  <c r="E28" i="17"/>
  <c r="F28" s="1"/>
  <c r="F25"/>
  <c r="E8"/>
  <c r="F8" s="1"/>
  <c r="F5"/>
  <c r="E48" i="16"/>
  <c r="F48" s="1"/>
  <c r="E38"/>
  <c r="F38" s="1"/>
  <c r="F35"/>
  <c r="F28"/>
  <c r="F25"/>
  <c r="E8"/>
  <c r="F8" s="1"/>
  <c r="F5"/>
  <c r="F46" i="15"/>
  <c r="F49"/>
  <c r="C16"/>
  <c r="E16" s="1"/>
  <c r="C18"/>
  <c r="E18" s="1"/>
  <c r="C17"/>
  <c r="D19"/>
  <c r="D9"/>
  <c r="C8"/>
  <c r="E8" s="1"/>
  <c r="F8" s="1"/>
  <c r="C7"/>
  <c r="C6"/>
  <c r="E7"/>
  <c r="F7" s="1"/>
  <c r="G156" i="8"/>
  <c r="F156"/>
  <c r="E156"/>
  <c r="C28" i="14"/>
  <c r="E28" s="1"/>
  <c r="F28" s="1"/>
  <c r="C27"/>
  <c r="E27" s="1"/>
  <c r="F27" s="1"/>
  <c r="C26"/>
  <c r="E26" s="1"/>
  <c r="D29"/>
  <c r="C8"/>
  <c r="C18"/>
  <c r="C17"/>
  <c r="C16"/>
  <c r="D19"/>
  <c r="E18"/>
  <c r="F18" s="1"/>
  <c r="E17"/>
  <c r="F17" s="1"/>
  <c r="E16"/>
  <c r="F16" s="1"/>
  <c r="D9"/>
  <c r="C7"/>
  <c r="C6"/>
  <c r="E6" s="1"/>
  <c r="F6" s="1"/>
  <c r="H156" i="8"/>
  <c r="M156" s="1"/>
  <c r="E8" i="14"/>
  <c r="F8" s="1"/>
  <c r="C35" i="13"/>
  <c r="E35" s="1"/>
  <c r="F35" s="1"/>
  <c r="C45"/>
  <c r="C44"/>
  <c r="C43"/>
  <c r="E43" s="1"/>
  <c r="F43" s="1"/>
  <c r="D46"/>
  <c r="M155" i="8"/>
  <c r="G155"/>
  <c r="F155"/>
  <c r="E155"/>
  <c r="E45" i="13"/>
  <c r="F45" s="1"/>
  <c r="C34"/>
  <c r="E34" s="1"/>
  <c r="F34" s="1"/>
  <c r="C33"/>
  <c r="E33" s="1"/>
  <c r="C26"/>
  <c r="C25"/>
  <c r="C24"/>
  <c r="E24" s="1"/>
  <c r="F24" s="1"/>
  <c r="C9" i="15" l="1"/>
  <c r="E29" i="14"/>
  <c r="F29" s="1"/>
  <c r="F26"/>
  <c r="C19"/>
  <c r="C19" i="15"/>
  <c r="C9" i="14"/>
  <c r="F33" i="13"/>
  <c r="C46"/>
  <c r="E17" i="15"/>
  <c r="E19" s="1"/>
  <c r="F19" s="1"/>
  <c r="F16"/>
  <c r="H157" i="8"/>
  <c r="M157" s="1"/>
  <c r="F18" i="15"/>
  <c r="F17"/>
  <c r="E6"/>
  <c r="E9" s="1"/>
  <c r="C29" i="14"/>
  <c r="E19"/>
  <c r="F19" s="1"/>
  <c r="E7"/>
  <c r="F7" s="1"/>
  <c r="E44" i="13"/>
  <c r="F44" s="1"/>
  <c r="F46" s="1"/>
  <c r="C17"/>
  <c r="C16"/>
  <c r="E16" s="1"/>
  <c r="F16" s="1"/>
  <c r="C15"/>
  <c r="E15" s="1"/>
  <c r="F15" s="1"/>
  <c r="E46" l="1"/>
  <c r="E9" i="14"/>
  <c r="F9" s="1"/>
  <c r="F9" i="15"/>
  <c r="F6"/>
  <c r="E17" i="13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52" i="8"/>
  <c r="D37" i="10"/>
  <c r="K153" i="8"/>
  <c r="D46" i="11"/>
  <c r="D36" i="12"/>
  <c r="F152" i="8"/>
  <c r="E152"/>
  <c r="G153"/>
  <c r="F153"/>
  <c r="E153"/>
  <c r="C35" i="12"/>
  <c r="E35" s="1"/>
  <c r="F35" s="1"/>
  <c r="C34"/>
  <c r="E34" s="1"/>
  <c r="F34" s="1"/>
  <c r="C33"/>
  <c r="E33" s="1"/>
  <c r="F33" s="1"/>
  <c r="G154" i="8"/>
  <c r="F154"/>
  <c r="C43" i="12" s="1"/>
  <c r="E43" s="1"/>
  <c r="F43" s="1"/>
  <c r="E154" i="8"/>
  <c r="C42" i="12" s="1"/>
  <c r="C25"/>
  <c r="H155" i="8" l="1"/>
  <c r="H153"/>
  <c r="M153" s="1"/>
  <c r="E8" i="13"/>
  <c r="F8" s="1"/>
  <c r="C45" i="12"/>
  <c r="E42"/>
  <c r="H154" i="8"/>
  <c r="M154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51" i="8"/>
  <c r="E7" i="11" l="1"/>
  <c r="F7" s="1"/>
  <c r="E8"/>
  <c r="F8" s="1"/>
  <c r="E9"/>
  <c r="F9" s="1"/>
  <c r="C35" i="10" l="1"/>
  <c r="E35" s="1"/>
  <c r="F35" s="1"/>
  <c r="C16"/>
  <c r="E25"/>
  <c r="F25" s="1"/>
  <c r="G152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52" i="8"/>
  <c r="M152" s="1"/>
  <c r="C18" i="10" l="1"/>
  <c r="E18" s="1"/>
  <c r="F18" s="1"/>
  <c r="C17"/>
  <c r="E17" s="1"/>
  <c r="F17" s="1"/>
  <c r="C7"/>
  <c r="C8" l="1"/>
  <c r="E8" s="1"/>
  <c r="F8" s="1"/>
  <c r="E7"/>
  <c r="F7" s="1"/>
  <c r="G151" i="8" l="1"/>
  <c r="F151"/>
  <c r="C52" i="9"/>
  <c r="C51"/>
  <c r="C50"/>
  <c r="C33"/>
  <c r="D31"/>
  <c r="C40" s="1"/>
  <c r="E40" s="1"/>
  <c r="F40" s="1"/>
  <c r="C5"/>
  <c r="D52"/>
  <c r="H151" i="8" l="1"/>
  <c r="C9" i="10"/>
  <c r="E9" s="1"/>
  <c r="F9" s="1"/>
  <c r="D53" i="9"/>
  <c r="K151" i="8" s="1"/>
  <c r="D42" i="9"/>
  <c r="M151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<sst xmlns="http://schemas.openxmlformats.org/spreadsheetml/2006/main" count="937" uniqueCount="253">
  <si>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</si>
  <si>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</si>
  <si>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</si>
  <si>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</si>
  <si>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</si>
  <si>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</si>
  <si>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</si>
  <si>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</si>
  <si>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</si>
  <si>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</si>
  <si>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</si>
  <si>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</si>
  <si>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</si>
  <si>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</si>
  <si>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</si>
  <si>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</si>
  <si>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</si>
  <si>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</si>
  <si>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</si>
  <si>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</si>
  <si>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</si>
  <si>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</si>
  <si>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</si>
  <si>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</si>
  <si>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</si>
  <si>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</si>
  <si>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</si>
  <si>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</si>
  <si>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</si>
  <si>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</si>
  <si>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</si>
  <si>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</si>
  <si>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</si>
  <si>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</si>
  <si>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</si>
  <si>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</si>
  <si>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</si>
  <si>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</si>
  <si>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</si>
  <si>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</si>
  <si>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</si>
  <si>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</si>
  <si>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</si>
  <si>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</si>
  <si>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</si>
  <si>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</si>
  <si>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</si>
  <si>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</si>
  <si>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</si>
  <si>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</si>
  <si>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</si>
  <si>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</si>
  <si>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</si>
  <si>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</si>
  <si>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</si>
  <si>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</si>
  <si>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</si>
  <si>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</si>
  <si>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</si>
  <si>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</si>
  <si>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</si>
  <si>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</si>
  <si>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</si>
  <si>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</si>
  <si>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</si>
  <si>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</si>
  <si>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</si>
  <si>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</si>
  <si>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</si>
  <si>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</si>
  <si>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</si>
  <si>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</si>
  <si>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</si>
  <si>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</si>
  <si>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</si>
  <si>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</si>
  <si>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</si>
  <si>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</si>
  <si>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</si>
  <si>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</si>
  <si>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</si>
  <si>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</si>
  <si>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</si>
  <si>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</si>
  <si>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</si>
  <si>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</si>
  <si>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</si>
  <si>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</si>
  <si>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</si>
  <si>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</si>
  <si>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</si>
  <si>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</si>
  <si>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</si>
  <si>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</si>
  <si>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</si>
  <si>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</si>
  <si>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</si>
  <si>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</si>
  <si>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</si>
  <si>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</si>
  <si>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</si>
  <si>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</si>
  <si>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</si>
  <si>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</si>
  <si>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</si>
  <si>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</si>
  <si>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</si>
  <si>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</si>
  <si>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</si>
  <si>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</si>
  <si>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</si>
  <si>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</si>
  <si>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</si>
  <si>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</si>
  <si>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</si>
  <si>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</si>
  <si>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</si>
  <si>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</si>
  <si>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</si>
  <si>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</si>
  <si>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</si>
  <si>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</si>
  <si>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</si>
  <si>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</si>
  <si>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</si>
  <si>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</si>
  <si>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</si>
  <si>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</si>
  <si>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</si>
  <si>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</si>
  <si>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</si>
  <si>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</si>
  <si>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</si>
  <si>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</si>
  <si>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</si>
  <si>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</si>
  <si>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</si>
  <si>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</si>
  <si>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</si>
  <si>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</si>
  <si>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</si>
  <si>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</si>
  <si>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</si>
  <si>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</si>
  <si>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</si>
  <si>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</si>
  <si>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</si>
  <si>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</si>
  <si>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</si>
  <si>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</si>
  <si>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</si>
  <si>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</si>
  <si>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</si>
  <si>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</si>
  <si>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</si>
  <si>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</si>
  <si>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</si>
  <si>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</si>
  <si>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</si>
  <si>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</si>
  <si>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</si>
  <si>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</si>
  <si>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</si>
  <si>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</si>
  <si>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</si>
  <si>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</si>
  <si>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</si>
  <si>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</si>
  <si>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</si>
  <si>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</si>
  <si>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</si>
  <si>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</si>
  <si>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</si>
  <si>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</si>
  <si>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</si>
  <si>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</si>
  <si>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</si>
  <si>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</si>
  <si>
    <t>07 July 2019</t>
  </si>
  <si>
    <t>1 Juli 2019</t>
  </si>
  <si>
    <t>5 Juli 2019</t>
  </si>
  <si>
    <t>Filah</t>
  </si>
  <si>
    <t>14 July 2019</t>
  </si>
  <si>
    <t>10 Juli 2019</t>
  </si>
  <si>
    <t>11 Juli 2019</t>
  </si>
  <si>
    <t>13 Juli 2019</t>
  </si>
  <si>
    <t>SALES 8  s.d 14 JULI 2019 :</t>
  </si>
  <si>
    <t>SALES 1 s.d 7 JULI 2019 :</t>
  </si>
  <si>
    <t>ada bandros dikasih 1 ikat(100)</t>
  </si>
  <si>
    <t>22 Juli 2019</t>
  </si>
  <si>
    <t>29 Juli 2019</t>
  </si>
  <si>
    <t>16 Juli 2019</t>
  </si>
  <si>
    <t>22 July 2019</t>
  </si>
  <si>
    <t>31 July 2019</t>
  </si>
  <si>
    <t>SALES 22  s.d 31 JULI 2019 :</t>
  </si>
  <si>
    <t>Total penggunaan bulan July 2019</t>
  </si>
  <si>
    <t>Total Sales bulan Juli 2019:</t>
  </si>
  <si>
    <t>Total Agustus</t>
  </si>
  <si>
    <t>7 Aug 2019</t>
  </si>
  <si>
    <t>5 Aug 2019</t>
  </si>
  <si>
    <t>SALES 1 s.d 7 Agustus 2019 :</t>
  </si>
  <si>
    <t>14 Aug 2019</t>
  </si>
  <si>
    <t>12 Aug 2019</t>
  </si>
  <si>
    <t>19 Aug 2019</t>
  </si>
  <si>
    <t>21 Aug 2019</t>
  </si>
  <si>
    <t>31 Aug 2019</t>
  </si>
  <si>
    <t>26 Aug 2019</t>
  </si>
  <si>
    <t>Bulan Agustus 2019</t>
  </si>
  <si>
    <t>Total September</t>
  </si>
  <si>
    <t>SALES 8 s.d 15 Agustus 2019 :</t>
  </si>
  <si>
    <t>SALES 16 s.d 21 Agustus 2019 :</t>
  </si>
  <si>
    <t>SALES 22 s.d 31 Agustus 2019 :</t>
  </si>
  <si>
    <t>Sales Agustus 2019</t>
  </si>
  <si>
    <t>7 Sept 2019</t>
  </si>
  <si>
    <t>2 Sept 2019</t>
  </si>
  <si>
    <t>SALES 1 s.d 7 September 2019 :</t>
  </si>
  <si>
    <t>15 Sept 2019</t>
  </si>
  <si>
    <t>SALES 8 s.d 15 September 2019 :</t>
  </si>
  <si>
    <t>9 Sept 2019</t>
  </si>
  <si>
    <t>Kresek Ukuran 30</t>
  </si>
  <si>
    <t>Sablon</t>
  </si>
  <si>
    <t>Polos</t>
  </si>
  <si>
    <t>Kresek Ukuran 40</t>
  </si>
  <si>
    <t>Kresek Ukuran 50</t>
  </si>
  <si>
    <t>STOK</t>
  </si>
  <si>
    <t>TOTAL</t>
  </si>
  <si>
    <t>Agustus</t>
  </si>
  <si>
    <t>23 Sept 2019</t>
  </si>
  <si>
    <t>22 Sept 2019</t>
  </si>
  <si>
    <t>16 Sept 2019</t>
  </si>
  <si>
    <t>SALES 16 s.d 22 September 2019 :</t>
  </si>
  <si>
    <t>KELUAR</t>
  </si>
  <si>
    <t>TANGGAL</t>
  </si>
  <si>
    <t>Kresek 30 Sablon</t>
  </si>
  <si>
    <t>SISA</t>
  </si>
  <si>
    <t>ok</t>
  </si>
  <si>
    <t>Kresek 30 Polos</t>
  </si>
  <si>
    <t>Kresek 40 Sablon</t>
  </si>
  <si>
    <t>Kresek 40 Polos</t>
  </si>
  <si>
    <t>Kresek 50 Sablon</t>
  </si>
  <si>
    <t>Kresek 50 Polos</t>
  </si>
  <si>
    <t>Oktober 2019</t>
  </si>
  <si>
    <t>30 Sept 2019</t>
  </si>
  <si>
    <t>7 Okt 2019</t>
  </si>
  <si>
    <t>14 Okt 2019</t>
  </si>
  <si>
    <t>21 Okt 2019</t>
  </si>
  <si>
    <t>28 Okt 2019</t>
  </si>
  <si>
    <t>Sales 30 Sep s.d 3 Nov</t>
  </si>
  <si>
    <t>November 2019</t>
  </si>
  <si>
    <t>4 Nov 2019</t>
  </si>
  <si>
    <t>kurangi</t>
  </si>
  <si>
    <t>yaitu tgl 1, 2 dan 3 Nopember</t>
  </si>
  <si>
    <t>Total Oktober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</si>
</sst>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E5E0E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4" borderId="1" xfId="0" applyFill="1" applyBorder="1"/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3" fillId="0" borderId="21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4" fillId="17" borderId="25" xfId="0" applyFont="1" applyFill="1" applyBorder="1" applyAlignment="1">
      <alignment horizontal="center" wrapText="1"/>
    </xf>
    <xf numFmtId="0" fontId="14" fillId="18" borderId="25" xfId="0" applyFont="1" applyFill="1" applyBorder="1" applyAlignment="1">
      <alignment horizontal="center" wrapText="1"/>
    </xf>
    <xf numFmtId="0" fontId="14" fillId="19" borderId="25" xfId="0" applyFont="1" applyFill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3" fillId="17" borderId="25" xfId="0" applyFont="1" applyFill="1" applyBorder="1" applyAlignment="1">
      <alignment wrapText="1"/>
    </xf>
    <xf numFmtId="0" fontId="15" fillId="17" borderId="25" xfId="0" applyFont="1" applyFill="1" applyBorder="1" applyAlignment="1">
      <alignment horizontal="center" wrapText="1"/>
    </xf>
    <xf numFmtId="0" fontId="13" fillId="18" borderId="25" xfId="0" applyFont="1" applyFill="1" applyBorder="1" applyAlignment="1">
      <alignment wrapText="1"/>
    </xf>
    <xf numFmtId="0" fontId="13" fillId="19" borderId="25" xfId="0" applyFont="1" applyFill="1" applyBorder="1" applyAlignment="1">
      <alignment wrapText="1"/>
    </xf>
    <xf numFmtId="0" fontId="15" fillId="19" borderId="25" xfId="0" applyFont="1" applyFill="1" applyBorder="1" applyAlignment="1">
      <alignment horizontal="center" wrapText="1"/>
    </xf>
    <xf numFmtId="0" fontId="13" fillId="0" borderId="25" xfId="0" applyFont="1" applyBorder="1" applyAlignment="1">
      <alignment wrapText="1"/>
    </xf>
    <xf numFmtId="14" fontId="15" fillId="0" borderId="23" xfId="0" applyNumberFormat="1" applyFont="1" applyBorder="1" applyAlignment="1">
      <alignment horizontal="center" wrapText="1"/>
    </xf>
    <xf numFmtId="0" fontId="15" fillId="18" borderId="25" xfId="0" applyFont="1" applyFill="1" applyBorder="1" applyAlignment="1">
      <alignment horizontal="center" wrapText="1"/>
    </xf>
    <xf numFmtId="14" fontId="15" fillId="0" borderId="25" xfId="0" applyNumberFormat="1" applyFont="1" applyBorder="1" applyAlignment="1">
      <alignment horizontal="center" wrapText="1"/>
    </xf>
    <xf numFmtId="0" fontId="13" fillId="0" borderId="23" xfId="0" applyFont="1" applyBorder="1" applyAlignment="1">
      <alignment wrapText="1"/>
    </xf>
    <xf numFmtId="0" fontId="15" fillId="0" borderId="25" xfId="0" applyFont="1" applyBorder="1" applyAlignment="1">
      <alignment horizontal="center" wrapText="1"/>
    </xf>
    <xf numFmtId="0" fontId="15" fillId="19" borderId="2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3" fillId="19" borderId="26" xfId="0" applyFont="1" applyFill="1" applyBorder="1" applyAlignment="1">
      <alignment wrapText="1"/>
    </xf>
    <xf numFmtId="0" fontId="13" fillId="19" borderId="27" xfId="0" applyFont="1" applyFill="1" applyBorder="1" applyAlignment="1">
      <alignment wrapText="1"/>
    </xf>
    <xf numFmtId="0" fontId="13" fillId="19" borderId="24" xfId="0" applyFont="1" applyFill="1" applyBorder="1" applyAlignment="1">
      <alignment wrapText="1"/>
    </xf>
    <xf numFmtId="0" fontId="13" fillId="17" borderId="26" xfId="0" applyFont="1" applyFill="1" applyBorder="1" applyAlignment="1">
      <alignment wrapText="1"/>
    </xf>
    <xf numFmtId="0" fontId="13" fillId="17" borderId="27" xfId="0" applyFont="1" applyFill="1" applyBorder="1" applyAlignment="1">
      <alignment wrapText="1"/>
    </xf>
    <xf numFmtId="0" fontId="13" fillId="17" borderId="24" xfId="0" applyFont="1" applyFill="1" applyBorder="1" applyAlignment="1">
      <alignment wrapText="1"/>
    </xf>
    <xf numFmtId="0" fontId="13" fillId="18" borderId="26" xfId="0" applyFont="1" applyFill="1" applyBorder="1" applyAlignment="1">
      <alignment wrapText="1"/>
    </xf>
    <xf numFmtId="0" fontId="13" fillId="18" borderId="27" xfId="0" applyFont="1" applyFill="1" applyBorder="1" applyAlignment="1">
      <alignment wrapText="1"/>
    </xf>
    <xf numFmtId="0" fontId="13" fillId="18" borderId="24" xfId="0" applyFont="1" applyFill="1" applyBorder="1" applyAlignment="1">
      <alignment wrapText="1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17" borderId="18" xfId="0" applyFont="1" applyFill="1" applyBorder="1" applyAlignment="1">
      <alignment horizontal="center" vertical="center" wrapText="1"/>
    </xf>
    <xf numFmtId="0" fontId="14" fillId="17" borderId="20" xfId="0" applyFont="1" applyFill="1" applyBorder="1" applyAlignment="1">
      <alignment horizontal="center" vertical="center" wrapText="1"/>
    </xf>
    <xf numFmtId="0" fontId="14" fillId="18" borderId="18" xfId="0" applyFont="1" applyFill="1" applyBorder="1" applyAlignment="1">
      <alignment horizontal="center" wrapText="1"/>
    </xf>
    <xf numFmtId="0" fontId="14" fillId="18" borderId="20" xfId="0" applyFont="1" applyFill="1" applyBorder="1" applyAlignment="1">
      <alignment horizontal="center" wrapText="1"/>
    </xf>
    <xf numFmtId="0" fontId="14" fillId="19" borderId="18" xfId="0" applyFont="1" applyFill="1" applyBorder="1" applyAlignment="1">
      <alignment horizontal="center" wrapText="1"/>
    </xf>
    <xf numFmtId="0" fontId="14" fillId="19" borderId="20" xfId="0" applyFont="1" applyFill="1" applyBorder="1" applyAlignment="1">
      <alignment horizontal="center" wrapText="1"/>
    </xf>
    <xf numFmtId="0" fontId="14" fillId="17" borderId="18" xfId="0" applyFont="1" applyFill="1" applyBorder="1" applyAlignment="1">
      <alignment horizontal="center" wrapText="1"/>
    </xf>
    <xf numFmtId="0" fontId="14" fillId="17" borderId="20" xfId="0" applyFont="1" applyFill="1" applyBorder="1" applyAlignment="1">
      <alignment horizont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61"/>
  <sheetViews>
    <sheetView workbookViewId="0">
      <pane ySplit="3" topLeftCell="A134" activePane="bottomLeft" state="frozen"/>
      <selection pane="bottomLeft" activeCell="C141" sqref="C141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121"/>
  </cols>
  <sheetData>
    <row r="2" spans="2:9">
      <c r="B2" s="129" t="s">
        <v>12</v>
      </c>
      <c r="C2" s="129" t="s">
        <v>23</v>
      </c>
      <c r="D2" s="129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130"/>
      <c r="C3" s="130"/>
      <c r="D3" s="130"/>
      <c r="E3" s="17">
        <f>SUM(E4:E150)</f>
        <v>29190</v>
      </c>
      <c r="F3" s="17">
        <f>SUM(F4:F150)</f>
        <v>10331</v>
      </c>
      <c r="G3" s="17">
        <f>SUM(G4:G150)</f>
        <v>2085</v>
      </c>
      <c r="H3" s="18" t="s">
        <v>28</v>
      </c>
      <c r="I3" s="65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122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122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122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122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122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122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122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122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122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122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122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122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122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122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122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122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122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122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122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122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122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122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122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122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122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122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122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122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122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122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122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122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122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122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122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122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122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122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122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122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122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122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122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122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122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122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122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122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122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122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122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122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122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122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122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122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122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122"/>
    </row>
    <row r="113" spans="2:13" s="55" customFormat="1">
      <c r="B113" s="53">
        <v>1</v>
      </c>
      <c r="C113" s="60" t="s">
        <v>179</v>
      </c>
      <c r="D113" s="54" t="s">
        <v>15</v>
      </c>
      <c r="E113" s="53">
        <v>100</v>
      </c>
      <c r="F113" s="53"/>
      <c r="G113" s="53"/>
      <c r="H113" s="53"/>
      <c r="I113" s="64"/>
      <c r="M113" s="122"/>
    </row>
    <row r="114" spans="2:13" s="55" customFormat="1">
      <c r="B114" s="53">
        <v>2</v>
      </c>
      <c r="C114" s="60" t="s">
        <v>180</v>
      </c>
      <c r="D114" s="54" t="s">
        <v>181</v>
      </c>
      <c r="E114" s="53">
        <v>300</v>
      </c>
      <c r="F114" s="53">
        <v>200</v>
      </c>
      <c r="G114" s="53"/>
      <c r="H114" s="53"/>
      <c r="I114" s="64"/>
      <c r="M114" s="122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122"/>
    </row>
    <row r="116" spans="2:13" s="55" customFormat="1">
      <c r="B116" s="53">
        <v>3</v>
      </c>
      <c r="C116" s="60" t="s">
        <v>183</v>
      </c>
      <c r="D116" s="54" t="s">
        <v>15</v>
      </c>
      <c r="E116" s="53">
        <v>300</v>
      </c>
      <c r="F116" s="53">
        <v>200</v>
      </c>
      <c r="G116" s="53"/>
      <c r="H116" s="53"/>
      <c r="I116" s="64"/>
      <c r="M116" s="122"/>
    </row>
    <row r="117" spans="2:13" s="55" customFormat="1">
      <c r="B117" s="53">
        <v>4</v>
      </c>
      <c r="C117" s="60" t="s">
        <v>184</v>
      </c>
      <c r="D117" s="54" t="s">
        <v>15</v>
      </c>
      <c r="E117" s="53"/>
      <c r="F117" s="53"/>
      <c r="G117" s="53">
        <v>100</v>
      </c>
      <c r="H117" s="53"/>
      <c r="I117" s="64"/>
      <c r="M117" s="122"/>
    </row>
    <row r="118" spans="2:13" s="55" customFormat="1">
      <c r="B118" s="53">
        <v>5</v>
      </c>
      <c r="C118" s="60" t="s">
        <v>185</v>
      </c>
      <c r="D118" s="54" t="s">
        <v>181</v>
      </c>
      <c r="E118" s="53">
        <v>100</v>
      </c>
      <c r="F118" s="53">
        <v>200</v>
      </c>
      <c r="G118" s="53"/>
      <c r="H118" s="53"/>
      <c r="I118" s="64"/>
      <c r="M118" s="122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122"/>
    </row>
    <row r="120" spans="2:13" s="55" customFormat="1">
      <c r="B120" s="53">
        <v>6</v>
      </c>
      <c r="C120" s="60" t="s">
        <v>191</v>
      </c>
      <c r="D120" s="54" t="s">
        <v>15</v>
      </c>
      <c r="E120" s="53">
        <v>300</v>
      </c>
      <c r="F120" s="53"/>
      <c r="G120" s="53"/>
      <c r="H120" s="53"/>
      <c r="I120" s="64"/>
      <c r="M120" s="122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122"/>
    </row>
    <row r="122" spans="2:13" s="55" customFormat="1">
      <c r="B122" s="53">
        <v>7</v>
      </c>
      <c r="C122" s="60" t="s">
        <v>189</v>
      </c>
      <c r="D122" s="54" t="s">
        <v>15</v>
      </c>
      <c r="E122" s="53">
        <v>800</v>
      </c>
      <c r="F122" s="53">
        <v>400</v>
      </c>
      <c r="G122" s="53">
        <v>50</v>
      </c>
      <c r="H122" s="53"/>
      <c r="I122" s="64"/>
      <c r="M122" s="122"/>
    </row>
    <row r="123" spans="2:13" s="55" customFormat="1">
      <c r="B123" s="53">
        <v>8</v>
      </c>
      <c r="C123" s="60" t="s">
        <v>190</v>
      </c>
      <c r="D123" s="54" t="s">
        <v>15</v>
      </c>
      <c r="E123" s="53">
        <v>200</v>
      </c>
      <c r="F123" s="53">
        <v>50</v>
      </c>
      <c r="G123" s="53"/>
      <c r="H123" s="53"/>
      <c r="I123" s="64"/>
      <c r="M123" s="122"/>
    </row>
    <row r="124" spans="2:13" s="55" customFormat="1">
      <c r="B124" s="53"/>
      <c r="C124" s="60"/>
      <c r="D124" s="54"/>
      <c r="E124" s="53"/>
      <c r="F124" s="53"/>
      <c r="G124" s="53"/>
      <c r="H124" s="53"/>
      <c r="I124" s="64"/>
      <c r="M124" s="122"/>
    </row>
    <row r="125" spans="2:13" s="55" customFormat="1">
      <c r="B125" s="53">
        <v>1</v>
      </c>
      <c r="C125" s="60" t="s">
        <v>199</v>
      </c>
      <c r="D125" s="54" t="s">
        <v>15</v>
      </c>
      <c r="E125" s="53">
        <v>100</v>
      </c>
      <c r="F125" s="53">
        <v>200</v>
      </c>
      <c r="G125" s="53">
        <v>50</v>
      </c>
      <c r="H125" s="53"/>
      <c r="I125" s="64"/>
      <c r="M125" s="122"/>
    </row>
    <row r="126" spans="2:13" s="55" customFormat="1">
      <c r="B126" s="53">
        <v>2</v>
      </c>
      <c r="C126" s="60" t="s">
        <v>202</v>
      </c>
      <c r="D126" s="54" t="s">
        <v>15</v>
      </c>
      <c r="E126" s="53">
        <v>450</v>
      </c>
      <c r="F126" s="53">
        <v>200</v>
      </c>
      <c r="G126" s="53">
        <v>50</v>
      </c>
      <c r="H126" s="53"/>
      <c r="I126" s="64"/>
      <c r="M126" s="122"/>
    </row>
    <row r="127" spans="2:13" s="55" customFormat="1">
      <c r="B127" s="53">
        <v>3</v>
      </c>
      <c r="C127" s="60" t="s">
        <v>203</v>
      </c>
      <c r="D127" s="54" t="s">
        <v>15</v>
      </c>
      <c r="E127" s="53">
        <v>450</v>
      </c>
      <c r="F127" s="53">
        <v>150</v>
      </c>
      <c r="G127" s="53">
        <v>50</v>
      </c>
      <c r="H127" s="53"/>
      <c r="I127" s="64"/>
      <c r="M127" s="122"/>
    </row>
    <row r="128" spans="2:13" s="55" customFormat="1">
      <c r="B128" s="53">
        <v>4</v>
      </c>
      <c r="C128" s="60" t="s">
        <v>206</v>
      </c>
      <c r="D128" s="54" t="s">
        <v>15</v>
      </c>
      <c r="E128" s="53">
        <v>375</v>
      </c>
      <c r="F128" s="53">
        <v>150</v>
      </c>
      <c r="G128" s="53">
        <v>25</v>
      </c>
      <c r="H128" s="53"/>
      <c r="I128" s="64"/>
      <c r="M128" s="122"/>
    </row>
    <row r="129" spans="2:13" s="55" customFormat="1">
      <c r="B129" s="53"/>
      <c r="C129" s="60"/>
      <c r="D129" s="54"/>
      <c r="E129" s="53"/>
      <c r="F129" s="53"/>
      <c r="G129" s="53"/>
      <c r="H129" s="53"/>
      <c r="I129" s="64"/>
      <c r="M129" s="122"/>
    </row>
    <row r="130" spans="2:13" s="55" customFormat="1">
      <c r="B130" s="78">
        <v>1</v>
      </c>
      <c r="C130" s="60" t="s">
        <v>214</v>
      </c>
      <c r="D130" s="54" t="s">
        <v>15</v>
      </c>
      <c r="E130" s="53">
        <v>375</v>
      </c>
      <c r="F130" s="53">
        <v>150</v>
      </c>
      <c r="G130" s="53">
        <v>25</v>
      </c>
      <c r="H130" s="53"/>
      <c r="I130" s="64"/>
      <c r="M130" s="122"/>
    </row>
    <row r="131" spans="2:13" s="55" customFormat="1">
      <c r="B131" s="78">
        <v>2</v>
      </c>
      <c r="C131" s="60" t="s">
        <v>218</v>
      </c>
      <c r="D131" s="54" t="s">
        <v>83</v>
      </c>
      <c r="E131" s="53">
        <v>250</v>
      </c>
      <c r="F131" s="53">
        <v>100</v>
      </c>
      <c r="G131" s="53">
        <v>50</v>
      </c>
      <c r="H131" s="53"/>
      <c r="I131" s="64"/>
      <c r="M131" s="122"/>
    </row>
    <row r="132" spans="2:13" s="55" customFormat="1">
      <c r="B132" s="78">
        <v>3</v>
      </c>
      <c r="C132" s="60" t="s">
        <v>229</v>
      </c>
      <c r="D132" s="54" t="s">
        <v>83</v>
      </c>
      <c r="E132" s="53">
        <v>400</v>
      </c>
      <c r="F132" s="53">
        <v>200</v>
      </c>
      <c r="G132" s="53">
        <v>29</v>
      </c>
      <c r="H132" s="53"/>
      <c r="I132" s="64"/>
      <c r="M132" s="122"/>
    </row>
    <row r="133" spans="2:13" s="55" customFormat="1">
      <c r="B133" s="78">
        <v>4</v>
      </c>
      <c r="C133" s="60" t="s">
        <v>227</v>
      </c>
      <c r="D133" s="54" t="s">
        <v>83</v>
      </c>
      <c r="E133" s="53">
        <v>450</v>
      </c>
      <c r="F133" s="53">
        <v>200</v>
      </c>
      <c r="G133" s="53">
        <v>25</v>
      </c>
      <c r="H133" s="53"/>
      <c r="I133" s="64"/>
      <c r="M133" s="122"/>
    </row>
    <row r="134" spans="2:13" s="55" customFormat="1">
      <c r="B134" s="78"/>
      <c r="C134" s="60"/>
      <c r="D134" s="54"/>
      <c r="E134" s="53"/>
      <c r="F134" s="53"/>
      <c r="G134" s="53"/>
      <c r="H134" s="53"/>
      <c r="I134" s="64"/>
      <c r="M134" s="122"/>
    </row>
    <row r="135" spans="2:13" s="55" customFormat="1">
      <c r="B135" s="118">
        <v>1</v>
      </c>
      <c r="C135" s="60" t="s">
        <v>242</v>
      </c>
      <c r="D135" s="119" t="s">
        <v>15</v>
      </c>
      <c r="E135" s="53">
        <v>400</v>
      </c>
      <c r="F135" s="53">
        <v>100</v>
      </c>
      <c r="G135" s="53">
        <v>25</v>
      </c>
      <c r="H135" s="53"/>
      <c r="I135" s="64"/>
      <c r="M135" s="122"/>
    </row>
    <row r="136" spans="2:13" s="55" customFormat="1">
      <c r="B136" s="118">
        <v>2</v>
      </c>
      <c r="C136" s="60" t="s">
        <v>243</v>
      </c>
      <c r="D136" s="119" t="s">
        <v>15</v>
      </c>
      <c r="E136" s="53">
        <v>550</v>
      </c>
      <c r="F136" s="53">
        <v>200</v>
      </c>
      <c r="G136" s="53">
        <v>50</v>
      </c>
      <c r="H136" s="53"/>
      <c r="I136" s="64"/>
      <c r="M136" s="122"/>
    </row>
    <row r="137" spans="2:13" s="55" customFormat="1">
      <c r="B137" s="118">
        <v>3</v>
      </c>
      <c r="C137" s="60" t="s">
        <v>244</v>
      </c>
      <c r="D137" s="119" t="s">
        <v>15</v>
      </c>
      <c r="E137" s="53">
        <v>500</v>
      </c>
      <c r="F137" s="53">
        <v>144</v>
      </c>
      <c r="G137" s="53">
        <v>50</v>
      </c>
      <c r="H137" s="53"/>
      <c r="I137" s="64"/>
      <c r="M137" s="122"/>
    </row>
    <row r="138" spans="2:13" s="55" customFormat="1">
      <c r="B138" s="118">
        <v>4</v>
      </c>
      <c r="C138" s="60" t="s">
        <v>245</v>
      </c>
      <c r="D138" s="119" t="s">
        <v>15</v>
      </c>
      <c r="E138" s="53">
        <v>350</v>
      </c>
      <c r="F138" s="53">
        <v>44</v>
      </c>
      <c r="G138" s="53"/>
      <c r="H138" s="53"/>
      <c r="I138" s="64"/>
      <c r="M138" s="122"/>
    </row>
    <row r="139" spans="2:13" s="55" customFormat="1">
      <c r="B139" s="78">
        <v>5</v>
      </c>
      <c r="C139" s="60" t="s">
        <v>246</v>
      </c>
      <c r="D139" s="119" t="s">
        <v>15</v>
      </c>
      <c r="E139" s="53">
        <v>450</v>
      </c>
      <c r="F139" s="53">
        <v>50</v>
      </c>
      <c r="G139" s="53">
        <v>50</v>
      </c>
      <c r="H139" s="53"/>
      <c r="I139" s="64"/>
      <c r="M139" s="122"/>
    </row>
    <row r="140" spans="2:13" s="55" customFormat="1">
      <c r="B140" s="78"/>
      <c r="C140" s="60"/>
      <c r="D140" s="54"/>
      <c r="E140" s="53"/>
      <c r="F140" s="53"/>
      <c r="G140" s="53"/>
      <c r="H140" s="53"/>
      <c r="I140" s="64"/>
      <c r="M140" s="122"/>
    </row>
    <row r="141" spans="2:13" s="55" customFormat="1">
      <c r="B141" s="118">
        <v>1</v>
      </c>
      <c r="C141" s="60" t="s">
        <v>249</v>
      </c>
      <c r="D141" s="119" t="s">
        <v>15</v>
      </c>
      <c r="E141" s="53">
        <v>425</v>
      </c>
      <c r="F141" s="53">
        <v>200</v>
      </c>
      <c r="G141" s="53">
        <v>25</v>
      </c>
      <c r="H141" s="53"/>
      <c r="I141" s="64"/>
      <c r="M141" s="122"/>
    </row>
    <row r="142" spans="2:13" s="55" customFormat="1">
      <c r="B142" s="118"/>
      <c r="C142" s="60"/>
      <c r="D142" s="119"/>
      <c r="E142" s="53"/>
      <c r="F142" s="53"/>
      <c r="G142" s="53"/>
      <c r="H142" s="53"/>
      <c r="I142" s="64"/>
      <c r="M142" s="122"/>
    </row>
    <row r="143" spans="2:13" s="55" customFormat="1">
      <c r="B143" s="118"/>
      <c r="C143" s="60"/>
      <c r="D143" s="119"/>
      <c r="E143" s="53"/>
      <c r="F143" s="53"/>
      <c r="G143" s="53"/>
      <c r="H143" s="53"/>
      <c r="I143" s="64"/>
      <c r="M143" s="122"/>
    </row>
    <row r="144" spans="2:13" s="55" customFormat="1">
      <c r="B144" s="118"/>
      <c r="C144" s="60"/>
      <c r="D144" s="119"/>
      <c r="E144" s="53"/>
      <c r="F144" s="53"/>
      <c r="G144" s="53"/>
      <c r="H144" s="53"/>
      <c r="I144" s="64"/>
      <c r="M144" s="122"/>
    </row>
    <row r="145" spans="2:13" s="55" customFormat="1">
      <c r="B145" s="118"/>
      <c r="C145" s="60"/>
      <c r="D145" s="119"/>
      <c r="E145" s="53"/>
      <c r="F145" s="53"/>
      <c r="G145" s="53"/>
      <c r="H145" s="53"/>
      <c r="I145" s="64"/>
      <c r="M145" s="122"/>
    </row>
    <row r="146" spans="2:13" s="55" customFormat="1">
      <c r="B146" s="118"/>
      <c r="C146" s="60"/>
      <c r="D146" s="119"/>
      <c r="E146" s="53"/>
      <c r="F146" s="53"/>
      <c r="G146" s="53"/>
      <c r="H146" s="53"/>
      <c r="I146" s="64"/>
      <c r="M146" s="122"/>
    </row>
    <row r="147" spans="2:13" s="55" customFormat="1">
      <c r="B147" s="118"/>
      <c r="C147" s="60"/>
      <c r="D147" s="119"/>
      <c r="E147" s="53"/>
      <c r="F147" s="53"/>
      <c r="G147" s="53"/>
      <c r="H147" s="53"/>
      <c r="I147" s="64"/>
      <c r="M147" s="122"/>
    </row>
    <row r="148" spans="2:13" s="55" customFormat="1">
      <c r="B148" s="78"/>
      <c r="C148" s="60"/>
      <c r="D148" s="54"/>
      <c r="E148" s="53"/>
      <c r="F148" s="53"/>
      <c r="G148" s="53"/>
      <c r="H148" s="53"/>
      <c r="I148" s="64"/>
      <c r="M148" s="122"/>
    </row>
    <row r="149" spans="2:13" s="55" customFormat="1">
      <c r="B149" s="53"/>
      <c r="C149" s="60"/>
      <c r="D149" s="54"/>
      <c r="E149" s="53"/>
      <c r="F149" s="53"/>
      <c r="G149" s="53"/>
      <c r="H149" s="53"/>
      <c r="I149" s="64"/>
      <c r="M149" s="122"/>
    </row>
    <row r="150" spans="2:13">
      <c r="B150" s="1"/>
      <c r="C150" s="60"/>
      <c r="D150" s="16"/>
      <c r="E150" s="1"/>
      <c r="F150" s="1"/>
      <c r="G150" s="1"/>
      <c r="H150" s="1"/>
      <c r="I150" s="28"/>
    </row>
    <row r="151" spans="2:13">
      <c r="B151" s="1"/>
      <c r="C151" s="128" t="s">
        <v>53</v>
      </c>
      <c r="D151" s="128"/>
      <c r="E151" s="1">
        <f>SUM(E11:E20)</f>
        <v>3100</v>
      </c>
      <c r="F151" s="1">
        <f>SUM(F11:F20)</f>
        <v>800</v>
      </c>
      <c r="G151" s="1">
        <f>SUM(G11:G20)</f>
        <v>50</v>
      </c>
      <c r="H151" s="1">
        <f t="shared" ref="H151:H156" si="0">SUM(E151:G151)</f>
        <v>3950</v>
      </c>
      <c r="I151" s="28"/>
      <c r="J151" s="1" t="s">
        <v>125</v>
      </c>
      <c r="K151" s="2">
        <f>'Jan 19'!D53</f>
        <v>353</v>
      </c>
      <c r="L151" s="1" t="s">
        <v>124</v>
      </c>
      <c r="M151" s="117">
        <f t="shared" ref="M151:M156" si="1">H151-K151</f>
        <v>3597</v>
      </c>
    </row>
    <row r="152" spans="2:13">
      <c r="B152" s="1"/>
      <c r="C152" s="128" t="s">
        <v>54</v>
      </c>
      <c r="D152" s="128"/>
      <c r="E152" s="1">
        <f>SUM(E21:E34)</f>
        <v>2575</v>
      </c>
      <c r="F152" s="1">
        <f>SUM(F21:F35)</f>
        <v>1200</v>
      </c>
      <c r="G152" s="1">
        <f>SUM(G21:G35)</f>
        <v>150</v>
      </c>
      <c r="H152" s="1">
        <f t="shared" si="0"/>
        <v>3925</v>
      </c>
      <c r="I152" s="28"/>
      <c r="J152" s="1" t="s">
        <v>125</v>
      </c>
      <c r="K152" s="2">
        <f>'Feb 19'!D37</f>
        <v>148</v>
      </c>
      <c r="L152" s="1" t="s">
        <v>124</v>
      </c>
      <c r="M152" s="117">
        <f t="shared" si="1"/>
        <v>3777</v>
      </c>
    </row>
    <row r="153" spans="2:13">
      <c r="B153" s="1"/>
      <c r="C153" s="128" t="s">
        <v>58</v>
      </c>
      <c r="D153" s="128"/>
      <c r="E153" s="1">
        <f>SUM(E37:E50)</f>
        <v>3300</v>
      </c>
      <c r="F153" s="1">
        <f>SUM(F37:F50)</f>
        <v>993</v>
      </c>
      <c r="G153" s="1">
        <f>SUM(G37:G50)</f>
        <v>251</v>
      </c>
      <c r="H153" s="1">
        <f t="shared" si="0"/>
        <v>4544</v>
      </c>
      <c r="I153" s="28"/>
      <c r="J153" s="1" t="s">
        <v>125</v>
      </c>
      <c r="K153" s="2">
        <f>'March 19'!D46</f>
        <v>138</v>
      </c>
      <c r="L153" s="1" t="s">
        <v>124</v>
      </c>
      <c r="M153" s="117">
        <f t="shared" si="1"/>
        <v>4406</v>
      </c>
    </row>
    <row r="154" spans="2:13">
      <c r="B154" s="1"/>
      <c r="C154" s="128" t="s">
        <v>111</v>
      </c>
      <c r="D154" s="128"/>
      <c r="E154" s="1">
        <f>SUM(E52:E72)</f>
        <v>3490</v>
      </c>
      <c r="F154" s="1">
        <f>SUM(F52:F72)</f>
        <v>1100</v>
      </c>
      <c r="G154" s="1">
        <f>SUM(G52:G72)</f>
        <v>250</v>
      </c>
      <c r="H154" s="1">
        <f t="shared" si="0"/>
        <v>4840</v>
      </c>
      <c r="I154" s="28"/>
      <c r="J154" s="1" t="s">
        <v>125</v>
      </c>
      <c r="K154" s="2">
        <v>319</v>
      </c>
      <c r="L154" s="1" t="s">
        <v>124</v>
      </c>
      <c r="M154" s="117">
        <f t="shared" si="1"/>
        <v>4521</v>
      </c>
    </row>
    <row r="155" spans="2:13">
      <c r="B155" s="1"/>
      <c r="C155" s="128" t="s">
        <v>131</v>
      </c>
      <c r="D155" s="128"/>
      <c r="E155" s="1">
        <f>SUM(E75:E103)</f>
        <v>4900</v>
      </c>
      <c r="F155" s="1">
        <f>SUM(F75:F103)</f>
        <v>1600</v>
      </c>
      <c r="G155" s="1">
        <f>SUM(G75:G103)</f>
        <v>200</v>
      </c>
      <c r="H155" s="1">
        <f t="shared" si="0"/>
        <v>6700</v>
      </c>
      <c r="J155" s="1" t="s">
        <v>125</v>
      </c>
      <c r="K155" s="2">
        <v>242</v>
      </c>
      <c r="L155" s="1" t="s">
        <v>124</v>
      </c>
      <c r="M155" s="117">
        <f t="shared" si="1"/>
        <v>6458</v>
      </c>
    </row>
    <row r="156" spans="2:13">
      <c r="B156" s="1"/>
      <c r="C156" s="128" t="s">
        <v>168</v>
      </c>
      <c r="D156" s="128"/>
      <c r="E156" s="1">
        <f>SUM(E105:E110)</f>
        <v>1100</v>
      </c>
      <c r="F156" s="1">
        <f>SUM(F105:F110)</f>
        <v>400</v>
      </c>
      <c r="G156" s="1">
        <f>SUM(G105:G110)</f>
        <v>230</v>
      </c>
      <c r="H156" s="1">
        <f t="shared" si="0"/>
        <v>1730</v>
      </c>
      <c r="J156" s="1" t="s">
        <v>125</v>
      </c>
      <c r="K156" s="2">
        <v>402</v>
      </c>
      <c r="L156" s="1" t="s">
        <v>124</v>
      </c>
      <c r="M156" s="117">
        <f t="shared" si="1"/>
        <v>1328</v>
      </c>
    </row>
    <row r="157" spans="2:13">
      <c r="B157" s="1"/>
      <c r="C157" s="128" t="s">
        <v>174</v>
      </c>
      <c r="D157" s="128"/>
      <c r="E157" s="1">
        <f>SUM(E113:E124)</f>
        <v>2100</v>
      </c>
      <c r="F157" s="1">
        <f>SUM(F113:F124)</f>
        <v>1050</v>
      </c>
      <c r="G157" s="1">
        <f>SUM(G113:G124)</f>
        <v>150</v>
      </c>
      <c r="H157" s="1">
        <f t="shared" ref="H157" si="2">SUM(E157:G157)</f>
        <v>3300</v>
      </c>
      <c r="J157" s="1" t="s">
        <v>125</v>
      </c>
      <c r="K157" s="123">
        <f>'Juli 19'!D49</f>
        <v>653</v>
      </c>
      <c r="L157" s="1" t="s">
        <v>124</v>
      </c>
      <c r="M157" s="124">
        <f>H157-K157</f>
        <v>2647</v>
      </c>
    </row>
    <row r="158" spans="2:13">
      <c r="B158" s="1"/>
      <c r="C158" s="128" t="s">
        <v>197</v>
      </c>
      <c r="D158" s="128"/>
      <c r="E158" s="1">
        <f>SUM(E125:E128)</f>
        <v>1375</v>
      </c>
      <c r="F158" s="1">
        <f>SUM(F125:F128)</f>
        <v>700</v>
      </c>
      <c r="G158" s="1">
        <f>SUM(G125:G128)</f>
        <v>175</v>
      </c>
      <c r="H158" s="1">
        <f t="shared" ref="H158" si="3">SUM(E158:G158)</f>
        <v>2250</v>
      </c>
      <c r="J158" s="1" t="s">
        <v>125</v>
      </c>
      <c r="K158" s="2">
        <v>219</v>
      </c>
      <c r="L158" s="1" t="s">
        <v>124</v>
      </c>
      <c r="M158" s="117">
        <f t="shared" ref="M158" si="4">H158-K158</f>
        <v>2031</v>
      </c>
    </row>
    <row r="159" spans="2:13">
      <c r="B159" s="1"/>
      <c r="C159" s="128" t="s">
        <v>208</v>
      </c>
      <c r="D159" s="128"/>
      <c r="E159" s="1">
        <f>SUM(E130:E133)</f>
        <v>1475</v>
      </c>
      <c r="F159" s="1">
        <f>SUM(F130:F133)</f>
        <v>650</v>
      </c>
      <c r="G159" s="1">
        <f>SUM(G130:G133)</f>
        <v>129</v>
      </c>
      <c r="H159" s="1">
        <f t="shared" ref="H159" si="5">SUM(E159:G159)</f>
        <v>2254</v>
      </c>
      <c r="J159" s="1" t="s">
        <v>125</v>
      </c>
      <c r="K159" s="2">
        <v>31</v>
      </c>
      <c r="L159" s="1" t="s">
        <v>124</v>
      </c>
      <c r="M159" s="117">
        <f t="shared" ref="M159:M160" si="6">H159-K159</f>
        <v>2223</v>
      </c>
    </row>
    <row r="160" spans="2:13">
      <c r="B160" s="1"/>
      <c r="C160" s="128" t="s">
        <v>252</v>
      </c>
      <c r="D160" s="128"/>
      <c r="E160" s="1">
        <f>SUM(E135:E139)</f>
        <v>2250</v>
      </c>
      <c r="F160" s="1">
        <f>SUM(F135:F139)</f>
        <v>538</v>
      </c>
      <c r="G160" s="1">
        <f>SUM(G135:G139)</f>
        <v>175</v>
      </c>
      <c r="H160" s="1">
        <f t="shared" ref="H160" si="7">SUM(E160:G160)</f>
        <v>2963</v>
      </c>
      <c r="J160" s="1" t="s">
        <v>125</v>
      </c>
      <c r="K160" s="2">
        <v>57</v>
      </c>
      <c r="L160" s="1" t="s">
        <v>124</v>
      </c>
      <c r="M160" s="117">
        <f t="shared" si="6"/>
        <v>2906</v>
      </c>
    </row>
    <row r="161" spans="5:5">
      <c r="E161" s="44"/>
    </row>
  </sheetData>
  <mergeCells count="13">
    <mergeCell ref="C160:D160"/>
    <mergeCell ref="C159:D159"/>
    <mergeCell ref="C153:D153"/>
    <mergeCell ref="B2:B3"/>
    <mergeCell ref="C2:C3"/>
    <mergeCell ref="D2:D3"/>
    <mergeCell ref="C151:D151"/>
    <mergeCell ref="C152:D152"/>
    <mergeCell ref="C158:D158"/>
    <mergeCell ref="C157:D157"/>
    <mergeCell ref="C156:D156"/>
    <mergeCell ref="C155:D155"/>
    <mergeCell ref="C154:D15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131" t="s">
        <v>57</v>
      </c>
      <c r="C5" s="131"/>
      <c r="D5" s="131"/>
      <c r="E5" s="131"/>
      <c r="F5" s="131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131" t="s">
        <v>57</v>
      </c>
      <c r="C14" s="131"/>
      <c r="D14" s="131"/>
      <c r="E14" s="131"/>
      <c r="F14" s="131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131" t="s">
        <v>57</v>
      </c>
      <c r="C23" s="131"/>
      <c r="D23" s="131"/>
      <c r="E23" s="131"/>
      <c r="F23" s="131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131" t="s">
        <v>57</v>
      </c>
      <c r="C32" s="131"/>
      <c r="D32" s="131"/>
      <c r="E32" s="131"/>
      <c r="F32" s="131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Pengambilan'!E152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Pengambilan'!F152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Pengambilan'!G152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54"/>
  <sheetViews>
    <sheetView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131" t="s">
        <v>38</v>
      </c>
      <c r="C3" s="131"/>
      <c r="D3" s="131"/>
      <c r="E3" s="131"/>
      <c r="F3" s="131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131" t="s">
        <v>41</v>
      </c>
      <c r="C11" s="131"/>
      <c r="D11" s="131"/>
      <c r="E11" s="131"/>
      <c r="F11" s="131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131" t="s">
        <v>41</v>
      </c>
      <c r="C20" s="131"/>
      <c r="D20" s="131"/>
      <c r="E20" s="131"/>
      <c r="F20" s="131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131" t="s">
        <v>41</v>
      </c>
      <c r="C29" s="131"/>
      <c r="D29" s="131"/>
      <c r="E29" s="131"/>
      <c r="F29" s="131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131" t="s">
        <v>41</v>
      </c>
      <c r="C38" s="131"/>
      <c r="D38" s="131"/>
      <c r="E38" s="131"/>
      <c r="F38" s="131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135" t="s">
        <v>41</v>
      </c>
      <c r="C48" s="131"/>
      <c r="D48" s="131"/>
      <c r="E48" s="131"/>
      <c r="F48" s="136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F49"/>
  <sheetViews>
    <sheetView topLeftCell="A28" zoomScale="115" zoomScaleNormal="115" workbookViewId="0">
      <selection activeCell="L41" sqref="L41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131" t="s">
        <v>16</v>
      </c>
      <c r="C3" s="131"/>
      <c r="D3" s="131"/>
      <c r="E3" s="131"/>
      <c r="F3" s="131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131" t="s">
        <v>17</v>
      </c>
      <c r="C11" s="131"/>
      <c r="D11" s="131"/>
      <c r="E11" s="131"/>
      <c r="F11" s="131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131" t="s">
        <v>20</v>
      </c>
      <c r="C19" s="131"/>
      <c r="D19" s="131"/>
      <c r="E19" s="131"/>
      <c r="F19" s="131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131" t="s">
        <v>22</v>
      </c>
      <c r="C27" s="131"/>
      <c r="D27" s="131"/>
      <c r="E27" s="131"/>
      <c r="F27" s="131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131" t="s">
        <v>22</v>
      </c>
      <c r="C35" s="131"/>
      <c r="D35" s="131"/>
      <c r="E35" s="131"/>
      <c r="F35" s="131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131" t="s">
        <v>22</v>
      </c>
      <c r="C43" s="131"/>
      <c r="D43" s="131"/>
      <c r="E43" s="131"/>
      <c r="F43" s="131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C2:AA40"/>
  <sheetViews>
    <sheetView topLeftCell="A29" workbookViewId="0">
      <selection activeCell="AA37" sqref="AA37"/>
    </sheetView>
  </sheetViews>
  <sheetFormatPr defaultRowHeight="15"/>
  <cols>
    <col min="2" max="2" width="2.7109375" customWidth="1"/>
    <col min="3" max="3" width="10.7109375" style="77" bestFit="1" customWidth="1"/>
    <col min="4" max="4" width="7" style="77" customWidth="1"/>
    <col min="5" max="5" width="5.85546875" style="77" customWidth="1"/>
    <col min="6" max="6" width="7" style="77" customWidth="1"/>
    <col min="7" max="7" width="5.85546875" style="77" customWidth="1"/>
    <col min="8" max="8" width="7" style="77" bestFit="1" customWidth="1"/>
    <col min="9" max="9" width="5.85546875" style="77" bestFit="1" customWidth="1"/>
    <col min="10" max="10" width="3.140625" style="77" customWidth="1"/>
    <col min="11" max="11" width="10.7109375" style="77" bestFit="1" customWidth="1"/>
    <col min="12" max="12" width="7" style="77" customWidth="1"/>
    <col min="13" max="13" width="5.85546875" style="77" customWidth="1"/>
    <col min="14" max="14" width="7" style="77" customWidth="1"/>
    <col min="15" max="15" width="5.85546875" style="77" customWidth="1"/>
    <col min="16" max="16" width="7" style="77" bestFit="1" customWidth="1"/>
    <col min="17" max="17" width="5.85546875" style="77" bestFit="1" customWidth="1"/>
    <col min="18" max="19" width="4" style="77" customWidth="1"/>
    <col min="20" max="20" width="7" style="77" customWidth="1"/>
    <col min="21" max="21" width="5.85546875" style="77" customWidth="1"/>
    <col min="22" max="22" width="7" style="77" customWidth="1"/>
    <col min="23" max="23" width="5.85546875" style="77" customWidth="1"/>
    <col min="24" max="24" width="7" style="77" bestFit="1" customWidth="1"/>
    <col min="25" max="25" width="5.85546875" bestFit="1" customWidth="1"/>
  </cols>
  <sheetData>
    <row r="2" spans="3:27" hidden="1"/>
    <row r="3" spans="3:27" s="88" customFormat="1" ht="21" hidden="1" customHeight="1">
      <c r="C3" s="162" t="s">
        <v>0</v>
      </c>
      <c r="D3" s="162"/>
      <c r="E3" s="162"/>
      <c r="F3" s="162"/>
      <c r="G3" s="162"/>
      <c r="H3" s="162"/>
      <c r="I3" s="162"/>
      <c r="J3" s="89"/>
      <c r="K3" s="162" t="s">
        <v>231</v>
      </c>
      <c r="L3" s="162"/>
      <c r="M3" s="162"/>
      <c r="N3" s="162"/>
      <c r="O3" s="162"/>
      <c r="P3" s="162"/>
      <c r="Q3" s="162"/>
      <c r="R3" s="89"/>
      <c r="S3" s="89"/>
      <c r="T3" s="162" t="s">
        <v>224</v>
      </c>
      <c r="U3" s="162"/>
      <c r="V3" s="162"/>
      <c r="W3" s="162"/>
      <c r="X3" s="162"/>
      <c r="Y3" s="162"/>
    </row>
    <row r="4" spans="3:27" ht="37.5" hidden="1" customHeight="1">
      <c r="C4" s="161" t="s">
        <v>232</v>
      </c>
      <c r="D4" s="172" t="s">
        <v>219</v>
      </c>
      <c r="E4" s="172"/>
      <c r="F4" s="159" t="s">
        <v>222</v>
      </c>
      <c r="G4" s="159"/>
      <c r="H4" s="160" t="s">
        <v>223</v>
      </c>
      <c r="I4" s="160"/>
      <c r="J4" s="90"/>
      <c r="K4" s="161" t="s">
        <v>232</v>
      </c>
      <c r="L4" s="172" t="s">
        <v>219</v>
      </c>
      <c r="M4" s="172"/>
      <c r="N4" s="159" t="s">
        <v>222</v>
      </c>
      <c r="O4" s="159"/>
      <c r="P4" s="160" t="s">
        <v>223</v>
      </c>
      <c r="Q4" s="160"/>
      <c r="R4" s="90"/>
      <c r="S4" s="90"/>
      <c r="T4" s="172" t="s">
        <v>219</v>
      </c>
      <c r="U4" s="172"/>
      <c r="V4" s="159" t="s">
        <v>222</v>
      </c>
      <c r="W4" s="159"/>
      <c r="X4" s="160" t="s">
        <v>223</v>
      </c>
      <c r="Y4" s="160"/>
    </row>
    <row r="5" spans="3:27" ht="20.25" hidden="1" customHeight="1">
      <c r="C5" s="161"/>
      <c r="D5" s="91" t="s">
        <v>220</v>
      </c>
      <c r="E5" s="91" t="s">
        <v>221</v>
      </c>
      <c r="F5" s="92" t="s">
        <v>220</v>
      </c>
      <c r="G5" s="92" t="s">
        <v>221</v>
      </c>
      <c r="H5" s="93" t="s">
        <v>220</v>
      </c>
      <c r="I5" s="93" t="s">
        <v>221</v>
      </c>
      <c r="J5" s="90"/>
      <c r="K5" s="161"/>
      <c r="L5" s="91" t="s">
        <v>220</v>
      </c>
      <c r="M5" s="91" t="s">
        <v>221</v>
      </c>
      <c r="N5" s="92" t="s">
        <v>220</v>
      </c>
      <c r="O5" s="92" t="s">
        <v>221</v>
      </c>
      <c r="P5" s="93" t="s">
        <v>220</v>
      </c>
      <c r="Q5" s="93" t="s">
        <v>221</v>
      </c>
      <c r="R5" s="90"/>
      <c r="S5" s="90"/>
      <c r="T5" s="91" t="s">
        <v>220</v>
      </c>
      <c r="U5" s="91" t="s">
        <v>221</v>
      </c>
      <c r="V5" s="92" t="s">
        <v>220</v>
      </c>
      <c r="W5" s="92" t="s">
        <v>221</v>
      </c>
      <c r="X5" s="93" t="s">
        <v>220</v>
      </c>
      <c r="Y5" s="93" t="s">
        <v>221</v>
      </c>
    </row>
    <row r="6" spans="3:27" ht="20.25" hidden="1" customHeight="1">
      <c r="C6" s="76" t="s">
        <v>226</v>
      </c>
      <c r="D6" s="85"/>
      <c r="E6" s="85">
        <v>100</v>
      </c>
      <c r="F6" s="83">
        <v>300</v>
      </c>
      <c r="G6" s="83"/>
      <c r="H6" s="81"/>
      <c r="I6" s="81">
        <v>25</v>
      </c>
      <c r="K6" s="87"/>
      <c r="L6" s="84"/>
      <c r="M6" s="84"/>
      <c r="N6" s="82"/>
      <c r="O6" s="82"/>
      <c r="P6" s="80"/>
      <c r="Q6" s="80"/>
      <c r="T6" s="166"/>
      <c r="U6" s="166"/>
      <c r="V6" s="169"/>
      <c r="W6" s="169"/>
      <c r="X6" s="163"/>
      <c r="Y6" s="163"/>
    </row>
    <row r="7" spans="3:27" hidden="1">
      <c r="C7" s="79">
        <v>43710</v>
      </c>
      <c r="D7" s="85">
        <v>1500</v>
      </c>
      <c r="E7" s="85"/>
      <c r="F7" s="83"/>
      <c r="G7" s="83"/>
      <c r="H7" s="81">
        <v>223</v>
      </c>
      <c r="I7" s="81"/>
      <c r="K7" s="79">
        <v>43710</v>
      </c>
      <c r="L7" s="85">
        <v>175</v>
      </c>
      <c r="M7" s="85">
        <v>200</v>
      </c>
      <c r="N7" s="83">
        <v>50</v>
      </c>
      <c r="O7" s="83">
        <v>100</v>
      </c>
      <c r="P7" s="81"/>
      <c r="Q7" s="81">
        <v>25</v>
      </c>
      <c r="T7" s="167"/>
      <c r="U7" s="167"/>
      <c r="V7" s="170"/>
      <c r="W7" s="170"/>
      <c r="X7" s="164"/>
      <c r="Y7" s="164"/>
    </row>
    <row r="8" spans="3:27" hidden="1">
      <c r="C8" s="79">
        <v>43713</v>
      </c>
      <c r="D8" s="85"/>
      <c r="E8" s="85">
        <v>1400</v>
      </c>
      <c r="F8" s="83"/>
      <c r="G8" s="83">
        <v>650</v>
      </c>
      <c r="H8" s="81"/>
      <c r="I8" s="81">
        <v>150</v>
      </c>
      <c r="K8" s="79">
        <v>43713</v>
      </c>
      <c r="L8" s="85"/>
      <c r="M8" s="85"/>
      <c r="N8" s="83"/>
      <c r="O8" s="83">
        <v>50</v>
      </c>
      <c r="P8" s="81"/>
      <c r="Q8" s="81"/>
      <c r="T8" s="167"/>
      <c r="U8" s="167"/>
      <c r="V8" s="170"/>
      <c r="W8" s="170"/>
      <c r="X8" s="164"/>
      <c r="Y8" s="164"/>
    </row>
    <row r="9" spans="3:27" hidden="1">
      <c r="C9" s="79">
        <v>43743</v>
      </c>
      <c r="D9" s="85"/>
      <c r="E9" s="85"/>
      <c r="F9" s="83">
        <v>1000</v>
      </c>
      <c r="G9" s="83"/>
      <c r="H9" s="81"/>
      <c r="I9" s="81"/>
      <c r="K9" s="79">
        <v>43717</v>
      </c>
      <c r="L9" s="85">
        <v>50</v>
      </c>
      <c r="M9" s="85">
        <v>200</v>
      </c>
      <c r="N9" s="83">
        <v>50</v>
      </c>
      <c r="O9" s="83">
        <v>100</v>
      </c>
      <c r="P9" s="81"/>
      <c r="Q9" s="81">
        <v>50</v>
      </c>
      <c r="T9" s="167"/>
      <c r="U9" s="167"/>
      <c r="V9" s="170"/>
      <c r="W9" s="170"/>
      <c r="X9" s="164"/>
      <c r="Y9" s="164"/>
    </row>
    <row r="10" spans="3:27" hidden="1">
      <c r="C10" s="79">
        <v>43752</v>
      </c>
      <c r="D10" s="85"/>
      <c r="E10" s="85">
        <v>420</v>
      </c>
      <c r="F10" s="83"/>
      <c r="G10" s="83">
        <v>308</v>
      </c>
      <c r="H10" s="81"/>
      <c r="I10" s="81">
        <v>100</v>
      </c>
      <c r="K10" s="79">
        <v>43724</v>
      </c>
      <c r="L10" s="85">
        <v>200</v>
      </c>
      <c r="M10" s="85">
        <v>200</v>
      </c>
      <c r="N10" s="83">
        <v>100</v>
      </c>
      <c r="O10" s="83">
        <v>100</v>
      </c>
      <c r="P10" s="81">
        <v>4</v>
      </c>
      <c r="Q10" s="81">
        <v>25</v>
      </c>
      <c r="T10" s="167"/>
      <c r="U10" s="167"/>
      <c r="V10" s="170"/>
      <c r="W10" s="170"/>
      <c r="X10" s="164"/>
      <c r="Y10" s="164"/>
    </row>
    <row r="11" spans="3:27" hidden="1">
      <c r="C11" s="79"/>
      <c r="D11" s="85"/>
      <c r="E11" s="85"/>
      <c r="F11" s="83"/>
      <c r="G11" s="83"/>
      <c r="H11" s="81"/>
      <c r="I11" s="81"/>
      <c r="K11" s="79">
        <v>43731</v>
      </c>
      <c r="L11" s="85">
        <v>150</v>
      </c>
      <c r="M11" s="85">
        <v>300</v>
      </c>
      <c r="N11" s="83">
        <v>100</v>
      </c>
      <c r="O11" s="83">
        <v>100</v>
      </c>
      <c r="P11" s="81"/>
      <c r="Q11" s="81">
        <v>25</v>
      </c>
      <c r="T11" s="167"/>
      <c r="U11" s="167"/>
      <c r="V11" s="170"/>
      <c r="W11" s="170"/>
      <c r="X11" s="164"/>
      <c r="Y11" s="164"/>
      <c r="AA11" t="s">
        <v>97</v>
      </c>
    </row>
    <row r="12" spans="3:27" hidden="1">
      <c r="C12" s="79"/>
      <c r="D12" s="85"/>
      <c r="E12" s="85"/>
      <c r="F12" s="83"/>
      <c r="G12" s="83"/>
      <c r="H12" s="81"/>
      <c r="I12" s="81"/>
      <c r="K12" s="79">
        <v>43738</v>
      </c>
      <c r="L12" s="85">
        <v>100</v>
      </c>
      <c r="M12" s="85">
        <v>300</v>
      </c>
      <c r="N12" s="83">
        <v>0</v>
      </c>
      <c r="O12" s="83">
        <v>100</v>
      </c>
      <c r="P12" s="81">
        <v>0</v>
      </c>
      <c r="Q12" s="81">
        <v>25</v>
      </c>
      <c r="T12" s="167"/>
      <c r="U12" s="167"/>
      <c r="V12" s="170"/>
      <c r="W12" s="170"/>
      <c r="X12" s="164"/>
      <c r="Y12" s="164"/>
    </row>
    <row r="13" spans="3:27" hidden="1">
      <c r="C13" s="79"/>
      <c r="D13" s="85"/>
      <c r="E13" s="85"/>
      <c r="F13" s="83"/>
      <c r="G13" s="83"/>
      <c r="H13" s="81"/>
      <c r="I13" s="81"/>
      <c r="K13" s="79">
        <v>43745</v>
      </c>
      <c r="L13" s="85">
        <v>250</v>
      </c>
      <c r="M13" s="85">
        <v>300</v>
      </c>
      <c r="N13" s="83">
        <v>100</v>
      </c>
      <c r="O13" s="83">
        <v>100</v>
      </c>
      <c r="P13" s="81">
        <v>25</v>
      </c>
      <c r="Q13" s="81">
        <v>25</v>
      </c>
      <c r="T13" s="167"/>
      <c r="U13" s="167"/>
      <c r="V13" s="170"/>
      <c r="W13" s="170"/>
      <c r="X13" s="164"/>
      <c r="Y13" s="164"/>
    </row>
    <row r="14" spans="3:27" hidden="1">
      <c r="C14" s="79"/>
      <c r="D14" s="85"/>
      <c r="E14" s="85"/>
      <c r="F14" s="83"/>
      <c r="G14" s="83"/>
      <c r="H14" s="81"/>
      <c r="I14" s="81"/>
      <c r="K14" s="79">
        <v>43752</v>
      </c>
      <c r="L14" s="85">
        <v>150</v>
      </c>
      <c r="M14" s="85">
        <v>350</v>
      </c>
      <c r="N14" s="83">
        <v>50</v>
      </c>
      <c r="O14" s="83">
        <v>94</v>
      </c>
      <c r="P14" s="81">
        <v>25</v>
      </c>
      <c r="Q14" s="81">
        <v>25</v>
      </c>
      <c r="T14" s="167"/>
      <c r="U14" s="167"/>
      <c r="V14" s="170"/>
      <c r="W14" s="170"/>
      <c r="X14" s="164"/>
      <c r="Y14" s="164"/>
    </row>
    <row r="15" spans="3:27" hidden="1">
      <c r="C15" s="79"/>
      <c r="D15" s="85"/>
      <c r="E15" s="85"/>
      <c r="F15" s="83"/>
      <c r="G15" s="83"/>
      <c r="H15" s="81"/>
      <c r="I15" s="81"/>
      <c r="K15" s="79"/>
      <c r="L15" s="85"/>
      <c r="M15" s="85"/>
      <c r="N15" s="83"/>
      <c r="O15" s="83"/>
      <c r="P15" s="81"/>
      <c r="Q15" s="81"/>
      <c r="T15" s="167"/>
      <c r="U15" s="167"/>
      <c r="V15" s="170"/>
      <c r="W15" s="170"/>
      <c r="X15" s="164"/>
      <c r="Y15" s="164"/>
    </row>
    <row r="16" spans="3:27" hidden="1">
      <c r="C16" s="79"/>
      <c r="D16" s="85"/>
      <c r="E16" s="85"/>
      <c r="F16" s="83"/>
      <c r="G16" s="83"/>
      <c r="H16" s="81"/>
      <c r="I16" s="81"/>
      <c r="K16" s="79"/>
      <c r="L16" s="85"/>
      <c r="M16" s="85"/>
      <c r="N16" s="83"/>
      <c r="O16" s="83"/>
      <c r="P16" s="81"/>
      <c r="Q16" s="81"/>
      <c r="T16" s="167"/>
      <c r="U16" s="167"/>
      <c r="V16" s="170"/>
      <c r="W16" s="170"/>
      <c r="X16" s="164"/>
      <c r="Y16" s="164"/>
    </row>
    <row r="17" spans="3:25" hidden="1">
      <c r="C17" s="79"/>
      <c r="D17" s="85"/>
      <c r="E17" s="85"/>
      <c r="F17" s="83"/>
      <c r="G17" s="83"/>
      <c r="H17" s="81"/>
      <c r="I17" s="81"/>
      <c r="K17" s="79"/>
      <c r="L17" s="85"/>
      <c r="M17" s="85"/>
      <c r="N17" s="83"/>
      <c r="O17" s="83"/>
      <c r="P17" s="81"/>
      <c r="Q17" s="81"/>
      <c r="T17" s="167"/>
      <c r="U17" s="167"/>
      <c r="V17" s="170"/>
      <c r="W17" s="170"/>
      <c r="X17" s="164"/>
      <c r="Y17" s="164"/>
    </row>
    <row r="18" spans="3:25" hidden="1">
      <c r="C18" s="76" t="s">
        <v>225</v>
      </c>
      <c r="D18" s="85">
        <f t="shared" ref="D18:I18" si="0">SUM(D6:D17)</f>
        <v>1500</v>
      </c>
      <c r="E18" s="85">
        <f t="shared" si="0"/>
        <v>1920</v>
      </c>
      <c r="F18" s="83">
        <f t="shared" si="0"/>
        <v>1300</v>
      </c>
      <c r="G18" s="83">
        <f t="shared" si="0"/>
        <v>958</v>
      </c>
      <c r="H18" s="81">
        <f t="shared" si="0"/>
        <v>223</v>
      </c>
      <c r="I18" s="81">
        <f t="shared" si="0"/>
        <v>275</v>
      </c>
      <c r="K18" s="79"/>
      <c r="L18" s="85"/>
      <c r="M18" s="85"/>
      <c r="N18" s="83"/>
      <c r="O18" s="83"/>
      <c r="P18" s="81"/>
      <c r="Q18" s="81"/>
      <c r="T18" s="168"/>
      <c r="U18" s="168"/>
      <c r="V18" s="171"/>
      <c r="W18" s="171"/>
      <c r="X18" s="165"/>
      <c r="Y18" s="165"/>
    </row>
    <row r="19" spans="3:25" hidden="1">
      <c r="K19" s="76" t="s">
        <v>225</v>
      </c>
      <c r="L19" s="85">
        <f t="shared" ref="L19:Q19" si="1">SUM(L7:L18)</f>
        <v>1075</v>
      </c>
      <c r="M19" s="85">
        <f t="shared" si="1"/>
        <v>1850</v>
      </c>
      <c r="N19" s="83">
        <f t="shared" si="1"/>
        <v>450</v>
      </c>
      <c r="O19" s="83">
        <f t="shared" si="1"/>
        <v>744</v>
      </c>
      <c r="P19" s="81">
        <f t="shared" si="1"/>
        <v>54</v>
      </c>
      <c r="Q19" s="81">
        <f t="shared" si="1"/>
        <v>200</v>
      </c>
      <c r="T19" s="85">
        <f t="shared" ref="T19:Y19" si="2">D18-L19</f>
        <v>425</v>
      </c>
      <c r="U19" s="85">
        <f t="shared" si="2"/>
        <v>70</v>
      </c>
      <c r="V19" s="83">
        <f t="shared" si="2"/>
        <v>850</v>
      </c>
      <c r="W19" s="83">
        <f t="shared" si="2"/>
        <v>214</v>
      </c>
      <c r="X19" s="81">
        <f t="shared" si="2"/>
        <v>169</v>
      </c>
      <c r="Y19" s="86">
        <f t="shared" si="2"/>
        <v>75</v>
      </c>
    </row>
    <row r="20" spans="3:25" hidden="1">
      <c r="T20" s="77" t="s">
        <v>235</v>
      </c>
      <c r="U20" s="77" t="s">
        <v>235</v>
      </c>
      <c r="V20" s="77" t="s">
        <v>235</v>
      </c>
      <c r="W20" s="77" t="s">
        <v>235</v>
      </c>
      <c r="X20" s="77" t="s">
        <v>235</v>
      </c>
      <c r="Y20" s="77" t="s">
        <v>235</v>
      </c>
    </row>
    <row r="21" spans="3:25" hidden="1"/>
    <row r="22" spans="3:25" hidden="1"/>
    <row r="24" spans="3:25" ht="15.75" thickBot="1"/>
    <row r="25" spans="3:25" ht="18" thickBot="1">
      <c r="C25" s="146" t="s">
        <v>0</v>
      </c>
      <c r="D25" s="147"/>
      <c r="E25" s="147"/>
      <c r="F25" s="147"/>
      <c r="G25" s="147"/>
      <c r="H25" s="147"/>
      <c r="I25" s="148"/>
      <c r="J25" s="94"/>
      <c r="K25" s="146" t="s">
        <v>231</v>
      </c>
      <c r="L25" s="147"/>
      <c r="M25" s="147"/>
      <c r="N25" s="147"/>
      <c r="O25" s="147"/>
      <c r="P25" s="147"/>
      <c r="Q25" s="148"/>
      <c r="R25" s="95"/>
      <c r="S25" s="94"/>
      <c r="T25" s="146" t="s">
        <v>224</v>
      </c>
      <c r="U25" s="147"/>
      <c r="V25" s="147"/>
      <c r="W25" s="147"/>
      <c r="X25" s="147"/>
      <c r="Y25" s="148"/>
    </row>
    <row r="26" spans="3:25" ht="30" customHeight="1" thickBot="1">
      <c r="C26" s="149" t="s">
        <v>232</v>
      </c>
      <c r="D26" s="151" t="s">
        <v>219</v>
      </c>
      <c r="E26" s="152"/>
      <c r="F26" s="153" t="s">
        <v>222</v>
      </c>
      <c r="G26" s="154"/>
      <c r="H26" s="155" t="s">
        <v>223</v>
      </c>
      <c r="I26" s="156"/>
      <c r="J26" s="94"/>
      <c r="K26" s="149" t="s">
        <v>232</v>
      </c>
      <c r="L26" s="157" t="s">
        <v>219</v>
      </c>
      <c r="M26" s="158"/>
      <c r="N26" s="153" t="s">
        <v>222</v>
      </c>
      <c r="O26" s="154"/>
      <c r="P26" s="155" t="s">
        <v>223</v>
      </c>
      <c r="Q26" s="156"/>
      <c r="R26" s="95"/>
      <c r="S26" s="94"/>
      <c r="T26" s="157" t="s">
        <v>219</v>
      </c>
      <c r="U26" s="158"/>
      <c r="V26" s="153" t="s">
        <v>222</v>
      </c>
      <c r="W26" s="154"/>
      <c r="X26" s="155" t="s">
        <v>223</v>
      </c>
      <c r="Y26" s="156"/>
    </row>
    <row r="27" spans="3:25" ht="15.75" thickBot="1">
      <c r="C27" s="150"/>
      <c r="D27" s="96" t="s">
        <v>220</v>
      </c>
      <c r="E27" s="96" t="s">
        <v>221</v>
      </c>
      <c r="F27" s="97" t="s">
        <v>220</v>
      </c>
      <c r="G27" s="97" t="s">
        <v>221</v>
      </c>
      <c r="H27" s="98" t="s">
        <v>220</v>
      </c>
      <c r="I27" s="98" t="s">
        <v>221</v>
      </c>
      <c r="J27" s="94"/>
      <c r="K27" s="150"/>
      <c r="L27" s="96" t="s">
        <v>220</v>
      </c>
      <c r="M27" s="96" t="s">
        <v>221</v>
      </c>
      <c r="N27" s="97" t="s">
        <v>220</v>
      </c>
      <c r="O27" s="97" t="s">
        <v>221</v>
      </c>
      <c r="P27" s="98" t="s">
        <v>220</v>
      </c>
      <c r="Q27" s="98" t="s">
        <v>221</v>
      </c>
      <c r="R27" s="95"/>
      <c r="S27" s="94"/>
      <c r="T27" s="96" t="s">
        <v>220</v>
      </c>
      <c r="U27" s="96" t="s">
        <v>221</v>
      </c>
      <c r="V27" s="97" t="s">
        <v>220</v>
      </c>
      <c r="W27" s="97" t="s">
        <v>221</v>
      </c>
      <c r="X27" s="98" t="s">
        <v>220</v>
      </c>
      <c r="Y27" s="98" t="s">
        <v>221</v>
      </c>
    </row>
    <row r="28" spans="3:25" ht="15.75" thickBot="1">
      <c r="C28" s="99" t="s">
        <v>226</v>
      </c>
      <c r="D28" s="100"/>
      <c r="E28" s="101">
        <v>100</v>
      </c>
      <c r="F28" s="102"/>
      <c r="G28" s="102"/>
      <c r="H28" s="103"/>
      <c r="I28" s="104">
        <v>25</v>
      </c>
      <c r="J28" s="94"/>
      <c r="K28" s="105"/>
      <c r="L28" s="100"/>
      <c r="M28" s="100"/>
      <c r="N28" s="102"/>
      <c r="O28" s="102"/>
      <c r="P28" s="103"/>
      <c r="Q28" s="103"/>
      <c r="R28" s="95"/>
      <c r="S28" s="94"/>
      <c r="T28" s="140"/>
      <c r="U28" s="140"/>
      <c r="V28" s="143"/>
      <c r="W28" s="143"/>
      <c r="X28" s="137"/>
      <c r="Y28" s="137"/>
    </row>
    <row r="29" spans="3:25" ht="15.75" thickBot="1">
      <c r="C29" s="106">
        <v>43710</v>
      </c>
      <c r="D29" s="101">
        <v>1500</v>
      </c>
      <c r="E29" s="100"/>
      <c r="F29" s="107">
        <v>300</v>
      </c>
      <c r="G29" s="102"/>
      <c r="H29" s="104">
        <v>223</v>
      </c>
      <c r="I29" s="103"/>
      <c r="J29" s="94"/>
      <c r="K29" s="108">
        <v>43710</v>
      </c>
      <c r="L29" s="101">
        <v>175</v>
      </c>
      <c r="M29" s="101">
        <v>200</v>
      </c>
      <c r="N29" s="107">
        <v>50</v>
      </c>
      <c r="O29" s="107">
        <v>100</v>
      </c>
      <c r="P29" s="103"/>
      <c r="Q29" s="104">
        <v>25</v>
      </c>
      <c r="R29" s="95"/>
      <c r="S29" s="94"/>
      <c r="T29" s="141"/>
      <c r="U29" s="141"/>
      <c r="V29" s="144"/>
      <c r="W29" s="144"/>
      <c r="X29" s="138"/>
      <c r="Y29" s="138"/>
    </row>
    <row r="30" spans="3:25" ht="15.75" thickBot="1">
      <c r="C30" s="106">
        <v>43713</v>
      </c>
      <c r="D30" s="100"/>
      <c r="E30" s="101">
        <v>1400</v>
      </c>
      <c r="F30" s="102"/>
      <c r="G30" s="107">
        <v>650</v>
      </c>
      <c r="H30" s="103"/>
      <c r="I30" s="104">
        <v>150</v>
      </c>
      <c r="J30" s="94"/>
      <c r="K30" s="108">
        <v>43717</v>
      </c>
      <c r="L30" s="101">
        <v>50</v>
      </c>
      <c r="M30" s="101">
        <v>200</v>
      </c>
      <c r="N30" s="107">
        <v>50</v>
      </c>
      <c r="O30" s="107">
        <v>100</v>
      </c>
      <c r="P30" s="103"/>
      <c r="Q30" s="104">
        <v>50</v>
      </c>
      <c r="R30" s="95"/>
      <c r="S30" s="94"/>
      <c r="T30" s="141"/>
      <c r="U30" s="141"/>
      <c r="V30" s="144"/>
      <c r="W30" s="144"/>
      <c r="X30" s="138"/>
      <c r="Y30" s="138"/>
    </row>
    <row r="31" spans="3:25" ht="15.75" thickBot="1">
      <c r="C31" s="106">
        <v>43743</v>
      </c>
      <c r="D31" s="100"/>
      <c r="E31" s="100"/>
      <c r="F31" s="107">
        <v>1000</v>
      </c>
      <c r="G31" s="102"/>
      <c r="H31" s="103"/>
      <c r="I31" s="103"/>
      <c r="J31" s="94"/>
      <c r="K31" s="108">
        <v>43724</v>
      </c>
      <c r="L31" s="101">
        <v>200</v>
      </c>
      <c r="M31" s="101">
        <v>200</v>
      </c>
      <c r="N31" s="107">
        <v>100</v>
      </c>
      <c r="O31" s="107">
        <v>100</v>
      </c>
      <c r="P31" s="104">
        <v>4</v>
      </c>
      <c r="Q31" s="104">
        <v>25</v>
      </c>
      <c r="R31" s="95"/>
      <c r="S31" s="94"/>
      <c r="T31" s="141"/>
      <c r="U31" s="141"/>
      <c r="V31" s="144"/>
      <c r="W31" s="144"/>
      <c r="X31" s="138"/>
      <c r="Y31" s="138"/>
    </row>
    <row r="32" spans="3:25" ht="15.75" thickBot="1">
      <c r="C32" s="106">
        <v>43752</v>
      </c>
      <c r="D32" s="100"/>
      <c r="E32" s="101">
        <v>420</v>
      </c>
      <c r="F32" s="102"/>
      <c r="G32" s="107">
        <v>308</v>
      </c>
      <c r="H32" s="103"/>
      <c r="I32" s="104">
        <v>100</v>
      </c>
      <c r="J32" s="94"/>
      <c r="K32" s="108">
        <v>43731</v>
      </c>
      <c r="L32" s="101">
        <v>150</v>
      </c>
      <c r="M32" s="101">
        <v>300</v>
      </c>
      <c r="N32" s="107">
        <v>100</v>
      </c>
      <c r="O32" s="107">
        <v>100</v>
      </c>
      <c r="P32" s="103"/>
      <c r="Q32" s="104">
        <v>25</v>
      </c>
      <c r="R32" s="95"/>
      <c r="S32" s="94"/>
      <c r="T32" s="141"/>
      <c r="U32" s="141"/>
      <c r="V32" s="144"/>
      <c r="W32" s="144"/>
      <c r="X32" s="138"/>
      <c r="Y32" s="138"/>
    </row>
    <row r="33" spans="3:25" ht="15.75" thickBot="1">
      <c r="C33" s="109"/>
      <c r="D33" s="100"/>
      <c r="E33" s="100"/>
      <c r="F33" s="102"/>
      <c r="G33" s="102"/>
      <c r="H33" s="103"/>
      <c r="I33" s="103"/>
      <c r="J33" s="94"/>
      <c r="K33" s="108">
        <v>43738</v>
      </c>
      <c r="L33" s="101">
        <v>100</v>
      </c>
      <c r="M33" s="101">
        <v>300</v>
      </c>
      <c r="N33" s="107">
        <v>0</v>
      </c>
      <c r="O33" s="107">
        <v>100</v>
      </c>
      <c r="P33" s="104">
        <v>0</v>
      </c>
      <c r="Q33" s="104">
        <v>25</v>
      </c>
      <c r="R33" s="95"/>
      <c r="S33" s="94"/>
      <c r="T33" s="141"/>
      <c r="U33" s="141"/>
      <c r="V33" s="144"/>
      <c r="W33" s="144"/>
      <c r="X33" s="138"/>
      <c r="Y33" s="138"/>
    </row>
    <row r="34" spans="3:25" ht="15.75" thickBot="1">
      <c r="C34" s="109"/>
      <c r="D34" s="100"/>
      <c r="E34" s="100"/>
      <c r="F34" s="102"/>
      <c r="G34" s="102"/>
      <c r="H34" s="103"/>
      <c r="I34" s="103"/>
      <c r="J34" s="94"/>
      <c r="K34" s="108">
        <v>43745</v>
      </c>
      <c r="L34" s="101">
        <v>250</v>
      </c>
      <c r="M34" s="101">
        <v>300</v>
      </c>
      <c r="N34" s="107">
        <v>100</v>
      </c>
      <c r="O34" s="107">
        <v>100</v>
      </c>
      <c r="P34" s="104">
        <v>25</v>
      </c>
      <c r="Q34" s="104">
        <v>25</v>
      </c>
      <c r="R34" s="95"/>
      <c r="S34" s="94"/>
      <c r="T34" s="141"/>
      <c r="U34" s="141"/>
      <c r="V34" s="144"/>
      <c r="W34" s="144"/>
      <c r="X34" s="138"/>
      <c r="Y34" s="138"/>
    </row>
    <row r="35" spans="3:25" ht="15.75" thickBot="1">
      <c r="C35" s="109"/>
      <c r="D35" s="100"/>
      <c r="E35" s="100"/>
      <c r="F35" s="102"/>
      <c r="G35" s="102"/>
      <c r="H35" s="103"/>
      <c r="I35" s="103"/>
      <c r="J35" s="94"/>
      <c r="K35" s="108">
        <v>43752</v>
      </c>
      <c r="L35" s="101">
        <v>150</v>
      </c>
      <c r="M35" s="101">
        <v>350</v>
      </c>
      <c r="N35" s="107">
        <v>50</v>
      </c>
      <c r="O35" s="107">
        <v>94</v>
      </c>
      <c r="P35" s="104">
        <v>25</v>
      </c>
      <c r="Q35" s="104">
        <v>25</v>
      </c>
      <c r="R35" s="95"/>
      <c r="S35" s="94"/>
      <c r="T35" s="141"/>
      <c r="U35" s="141"/>
      <c r="V35" s="144"/>
      <c r="W35" s="144"/>
      <c r="X35" s="138"/>
      <c r="Y35" s="138"/>
    </row>
    <row r="36" spans="3:25" ht="15.75" thickBot="1">
      <c r="C36" s="109"/>
      <c r="D36" s="100"/>
      <c r="E36" s="100"/>
      <c r="F36" s="102"/>
      <c r="G36" s="102"/>
      <c r="H36" s="103"/>
      <c r="I36" s="103"/>
      <c r="J36" s="94"/>
      <c r="K36" s="105"/>
      <c r="L36" s="100"/>
      <c r="M36" s="100"/>
      <c r="N36" s="102"/>
      <c r="O36" s="102"/>
      <c r="P36" s="103"/>
      <c r="Q36" s="103"/>
      <c r="R36" s="95"/>
      <c r="S36" s="94"/>
      <c r="T36" s="141"/>
      <c r="U36" s="141"/>
      <c r="V36" s="144"/>
      <c r="W36" s="144"/>
      <c r="X36" s="138"/>
      <c r="Y36" s="138"/>
    </row>
    <row r="37" spans="3:25" ht="15.75" thickBot="1">
      <c r="C37" s="109"/>
      <c r="D37" s="100"/>
      <c r="E37" s="100"/>
      <c r="F37" s="102"/>
      <c r="G37" s="102"/>
      <c r="H37" s="103"/>
      <c r="I37" s="103"/>
      <c r="J37" s="94"/>
      <c r="K37" s="105"/>
      <c r="L37" s="100"/>
      <c r="M37" s="100"/>
      <c r="N37" s="102"/>
      <c r="O37" s="102"/>
      <c r="P37" s="103"/>
      <c r="Q37" s="103"/>
      <c r="R37" s="95"/>
      <c r="S37" s="94"/>
      <c r="T37" s="141"/>
      <c r="U37" s="141"/>
      <c r="V37" s="144"/>
      <c r="W37" s="144"/>
      <c r="X37" s="138"/>
      <c r="Y37" s="138"/>
    </row>
    <row r="38" spans="3:25" ht="15.75" thickBot="1">
      <c r="C38" s="109"/>
      <c r="D38" s="100"/>
      <c r="E38" s="100"/>
      <c r="F38" s="102"/>
      <c r="G38" s="102"/>
      <c r="H38" s="103"/>
      <c r="I38" s="103"/>
      <c r="J38" s="94"/>
      <c r="K38" s="105"/>
      <c r="L38" s="100"/>
      <c r="M38" s="100"/>
      <c r="N38" s="102"/>
      <c r="O38" s="102"/>
      <c r="P38" s="103"/>
      <c r="Q38" s="103"/>
      <c r="R38" s="95"/>
      <c r="S38" s="94"/>
      <c r="T38" s="141"/>
      <c r="U38" s="141"/>
      <c r="V38" s="144"/>
      <c r="W38" s="144"/>
      <c r="X38" s="138"/>
      <c r="Y38" s="138"/>
    </row>
    <row r="39" spans="3:25" ht="15.75" thickBot="1">
      <c r="C39" s="109"/>
      <c r="D39" s="100"/>
      <c r="E39" s="100"/>
      <c r="F39" s="102"/>
      <c r="G39" s="102"/>
      <c r="H39" s="103"/>
      <c r="I39" s="103"/>
      <c r="J39" s="94"/>
      <c r="K39" s="105"/>
      <c r="L39" s="100"/>
      <c r="M39" s="100"/>
      <c r="N39" s="102"/>
      <c r="O39" s="102"/>
      <c r="P39" s="103"/>
      <c r="Q39" s="103"/>
      <c r="R39" s="95"/>
      <c r="S39" s="94"/>
      <c r="T39" s="142"/>
      <c r="U39" s="142"/>
      <c r="V39" s="145"/>
      <c r="W39" s="145"/>
      <c r="X39" s="139"/>
      <c r="Y39" s="139"/>
    </row>
    <row r="40" spans="3:25" ht="15.75" thickBot="1">
      <c r="C40" s="99" t="s">
        <v>225</v>
      </c>
      <c r="D40" s="101">
        <v>1500</v>
      </c>
      <c r="E40" s="101">
        <v>1920</v>
      </c>
      <c r="F40" s="107">
        <v>1300</v>
      </c>
      <c r="G40" s="107">
        <v>958</v>
      </c>
      <c r="H40" s="104">
        <v>223</v>
      </c>
      <c r="I40" s="104">
        <v>275</v>
      </c>
      <c r="J40" s="94"/>
      <c r="K40" s="110" t="s">
        <v>225</v>
      </c>
      <c r="L40" s="101">
        <v>1075</v>
      </c>
      <c r="M40" s="101">
        <v>1850</v>
      </c>
      <c r="N40" s="107">
        <v>450</v>
      </c>
      <c r="O40" s="107">
        <v>694</v>
      </c>
      <c r="P40" s="104">
        <v>54</v>
      </c>
      <c r="Q40" s="104">
        <v>200</v>
      </c>
      <c r="R40" s="95"/>
      <c r="S40" s="94"/>
      <c r="T40" s="101">
        <v>425</v>
      </c>
      <c r="U40" s="101">
        <v>70</v>
      </c>
      <c r="V40" s="107">
        <v>850</v>
      </c>
      <c r="W40" s="107">
        <v>264</v>
      </c>
      <c r="X40" s="104">
        <v>169</v>
      </c>
      <c r="Y40" s="111">
        <v>75</v>
      </c>
    </row>
  </sheetData>
  <mergeCells count="40">
    <mergeCell ref="C3:I3"/>
    <mergeCell ref="K3:Q3"/>
    <mergeCell ref="Y6:Y18"/>
    <mergeCell ref="T6:T18"/>
    <mergeCell ref="U6:U18"/>
    <mergeCell ref="V6:V18"/>
    <mergeCell ref="W6:W18"/>
    <mergeCell ref="X6:X18"/>
    <mergeCell ref="T3:Y3"/>
    <mergeCell ref="T4:U4"/>
    <mergeCell ref="V4:W4"/>
    <mergeCell ref="X4:Y4"/>
    <mergeCell ref="D4:E4"/>
    <mergeCell ref="F4:G4"/>
    <mergeCell ref="H4:I4"/>
    <mergeCell ref="L4:M4"/>
    <mergeCell ref="N4:O4"/>
    <mergeCell ref="P4:Q4"/>
    <mergeCell ref="K4:K5"/>
    <mergeCell ref="C4:C5"/>
    <mergeCell ref="C25:I25"/>
    <mergeCell ref="K25:Q25"/>
    <mergeCell ref="T25:Y25"/>
    <mergeCell ref="C26:C27"/>
    <mergeCell ref="D26:E26"/>
    <mergeCell ref="F26:G26"/>
    <mergeCell ref="H26:I26"/>
    <mergeCell ref="K26:K27"/>
    <mergeCell ref="L26:M26"/>
    <mergeCell ref="N26:O26"/>
    <mergeCell ref="P26:Q26"/>
    <mergeCell ref="T26:U26"/>
    <mergeCell ref="V26:W26"/>
    <mergeCell ref="X26:Y26"/>
    <mergeCell ref="Y28:Y39"/>
    <mergeCell ref="T28:T39"/>
    <mergeCell ref="U28:U39"/>
    <mergeCell ref="V28:V39"/>
    <mergeCell ref="W28:W39"/>
    <mergeCell ref="X28:X39"/>
  </mergeCells>
  <pageMargins left="0.7" right="0.7" top="0.75" bottom="0.75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2:AD26"/>
  <sheetViews>
    <sheetView tabSelected="1" topLeftCell="I1" workbookViewId="0">
      <pane ySplit="3" topLeftCell="A7" activePane="bottomLeft" state="frozen"/>
      <selection pane="bottomLeft" activeCell="AC22" sqref="AC22"/>
    </sheetView>
  </sheetViews>
  <sheetFormatPr defaultRowHeight="15"/>
  <cols>
    <col min="1" max="1" width="2.28515625" customWidth="1"/>
    <col min="6" max="6" width="2.140625" customWidth="1"/>
    <col min="11" max="11" width="2.42578125" customWidth="1"/>
    <col min="16" max="16" width="3.140625" customWidth="1"/>
  </cols>
  <sheetData>
    <row r="2" spans="2:30">
      <c r="B2" s="174" t="s">
        <v>233</v>
      </c>
      <c r="C2" s="174"/>
      <c r="D2" s="174"/>
      <c r="E2" s="174"/>
      <c r="F2" s="112"/>
      <c r="G2" s="173" t="s">
        <v>236</v>
      </c>
      <c r="H2" s="173"/>
      <c r="I2" s="173"/>
      <c r="J2" s="173"/>
      <c r="K2" s="112"/>
      <c r="L2" s="173" t="s">
        <v>237</v>
      </c>
      <c r="M2" s="173"/>
      <c r="N2" s="173"/>
      <c r="O2" s="173"/>
      <c r="P2" s="112"/>
      <c r="Q2" s="173" t="s">
        <v>238</v>
      </c>
      <c r="R2" s="173"/>
      <c r="S2" s="173"/>
      <c r="T2" s="173"/>
      <c r="U2" s="112"/>
      <c r="V2" s="173" t="s">
        <v>239</v>
      </c>
      <c r="W2" s="173"/>
      <c r="X2" s="173"/>
      <c r="Y2" s="173"/>
      <c r="Z2" s="112"/>
      <c r="AA2" s="173" t="s">
        <v>240</v>
      </c>
      <c r="AB2" s="173"/>
      <c r="AC2" s="173"/>
      <c r="AD2" s="173"/>
    </row>
    <row r="3" spans="2:30">
      <c r="B3" s="53" t="s">
        <v>232</v>
      </c>
      <c r="C3" s="78" t="s">
        <v>0</v>
      </c>
      <c r="D3" s="78" t="s">
        <v>231</v>
      </c>
      <c r="E3" s="78" t="s">
        <v>234</v>
      </c>
      <c r="F3" s="112"/>
      <c r="G3" s="78" t="s">
        <v>232</v>
      </c>
      <c r="H3" s="78" t="s">
        <v>0</v>
      </c>
      <c r="I3" s="78" t="s">
        <v>231</v>
      </c>
      <c r="J3" s="78" t="s">
        <v>234</v>
      </c>
      <c r="K3" s="112"/>
      <c r="L3" s="78" t="s">
        <v>232</v>
      </c>
      <c r="M3" s="78" t="s">
        <v>0</v>
      </c>
      <c r="N3" s="78" t="s">
        <v>231</v>
      </c>
      <c r="O3" s="78" t="s">
        <v>234</v>
      </c>
      <c r="P3" s="112"/>
      <c r="Q3" s="78" t="s">
        <v>232</v>
      </c>
      <c r="R3" s="78" t="s">
        <v>0</v>
      </c>
      <c r="S3" s="78" t="s">
        <v>231</v>
      </c>
      <c r="T3" s="78" t="s">
        <v>234</v>
      </c>
      <c r="U3" s="112"/>
      <c r="V3" s="78" t="s">
        <v>232</v>
      </c>
      <c r="W3" s="78" t="s">
        <v>0</v>
      </c>
      <c r="X3" s="78" t="s">
        <v>231</v>
      </c>
      <c r="Y3" s="78" t="s">
        <v>234</v>
      </c>
      <c r="Z3" s="112"/>
      <c r="AA3" s="78" t="s">
        <v>232</v>
      </c>
      <c r="AB3" s="78" t="s">
        <v>0</v>
      </c>
      <c r="AC3" s="78" t="s">
        <v>231</v>
      </c>
      <c r="AD3" s="78" t="s">
        <v>234</v>
      </c>
    </row>
    <row r="4" spans="2:30">
      <c r="B4" s="114">
        <v>43710</v>
      </c>
      <c r="C4" s="78">
        <v>1500</v>
      </c>
      <c r="D4" s="78"/>
      <c r="E4" s="78">
        <f>C4-D4</f>
        <v>1500</v>
      </c>
      <c r="F4" s="112"/>
      <c r="G4" s="78" t="s">
        <v>226</v>
      </c>
      <c r="H4" s="78">
        <v>100</v>
      </c>
      <c r="I4" s="78"/>
      <c r="J4" s="78">
        <f>H4</f>
        <v>100</v>
      </c>
      <c r="K4" s="112"/>
      <c r="L4" s="78" t="s">
        <v>226</v>
      </c>
      <c r="M4" s="78">
        <v>300</v>
      </c>
      <c r="N4" s="78"/>
      <c r="O4" s="78">
        <f>M4</f>
        <v>300</v>
      </c>
      <c r="P4" s="112"/>
      <c r="Q4" s="114">
        <v>43713</v>
      </c>
      <c r="R4" s="78">
        <v>650</v>
      </c>
      <c r="S4" s="78"/>
      <c r="T4" s="78">
        <f>R4-S4</f>
        <v>650</v>
      </c>
      <c r="U4" s="112"/>
      <c r="V4" s="78" t="s">
        <v>226</v>
      </c>
      <c r="W4" s="78">
        <v>223</v>
      </c>
      <c r="X4" s="78"/>
      <c r="Y4" s="78">
        <f>W4</f>
        <v>223</v>
      </c>
      <c r="Z4" s="112"/>
      <c r="AA4" s="78" t="s">
        <v>226</v>
      </c>
      <c r="AB4" s="78">
        <v>25</v>
      </c>
      <c r="AC4" s="78"/>
      <c r="AD4" s="78">
        <f>AB4</f>
        <v>25</v>
      </c>
    </row>
    <row r="5" spans="2:30">
      <c r="B5" s="114">
        <v>43710</v>
      </c>
      <c r="C5" s="78"/>
      <c r="D5" s="78">
        <v>175</v>
      </c>
      <c r="E5" s="78">
        <f>E4-D5</f>
        <v>1325</v>
      </c>
      <c r="F5" s="112"/>
      <c r="G5" s="114">
        <v>43710</v>
      </c>
      <c r="H5" s="78"/>
      <c r="I5" s="78">
        <v>100</v>
      </c>
      <c r="J5" s="78">
        <f>H5+J4-I5</f>
        <v>0</v>
      </c>
      <c r="K5" s="112"/>
      <c r="L5" s="114">
        <v>43710</v>
      </c>
      <c r="M5" s="78"/>
      <c r="N5" s="78">
        <v>50</v>
      </c>
      <c r="O5" s="78">
        <f>M5+O4-N5</f>
        <v>250</v>
      </c>
      <c r="P5" s="112"/>
      <c r="Q5" s="114">
        <v>43713</v>
      </c>
      <c r="R5" s="78"/>
      <c r="S5" s="78">
        <v>100</v>
      </c>
      <c r="T5" s="78">
        <f>R5+T4-S5</f>
        <v>550</v>
      </c>
      <c r="U5" s="112"/>
      <c r="V5" s="114">
        <v>43724</v>
      </c>
      <c r="W5" s="78"/>
      <c r="X5" s="78">
        <v>4</v>
      </c>
      <c r="Y5" s="78">
        <f>W5+Y4-X5</f>
        <v>219</v>
      </c>
      <c r="Z5" s="112"/>
      <c r="AA5" s="114">
        <v>43710</v>
      </c>
      <c r="AB5" s="78"/>
      <c r="AC5" s="78">
        <v>25</v>
      </c>
      <c r="AD5" s="78">
        <f>AB5+AD4-AC5</f>
        <v>0</v>
      </c>
    </row>
    <row r="6" spans="2:30">
      <c r="B6" s="114">
        <v>43717</v>
      </c>
      <c r="C6" s="78"/>
      <c r="D6" s="78">
        <v>50</v>
      </c>
      <c r="E6" s="78">
        <f>E5-D6</f>
        <v>1275</v>
      </c>
      <c r="F6" s="112"/>
      <c r="G6" s="114">
        <v>43713</v>
      </c>
      <c r="H6" s="78">
        <v>1400</v>
      </c>
      <c r="I6" s="78"/>
      <c r="J6" s="78">
        <f>H6+J5-I6</f>
        <v>1400</v>
      </c>
      <c r="K6" s="112"/>
      <c r="L6" s="114">
        <v>43717</v>
      </c>
      <c r="M6" s="78"/>
      <c r="N6" s="78">
        <v>50</v>
      </c>
      <c r="O6" s="78">
        <f>M6-N6+O5</f>
        <v>200</v>
      </c>
      <c r="P6" s="112"/>
      <c r="Q6" s="114">
        <v>43717</v>
      </c>
      <c r="R6" s="78"/>
      <c r="S6" s="78">
        <v>100</v>
      </c>
      <c r="T6" s="78">
        <f t="shared" ref="T6:T18" si="0">R6+T5-S6</f>
        <v>450</v>
      </c>
      <c r="U6" s="112"/>
      <c r="V6" s="114">
        <v>43745</v>
      </c>
      <c r="W6" s="78"/>
      <c r="X6" s="78">
        <v>25</v>
      </c>
      <c r="Y6" s="78">
        <f t="shared" ref="Y6" si="1">W6+Y5-X6</f>
        <v>194</v>
      </c>
      <c r="Z6" s="112"/>
      <c r="AA6" s="114">
        <v>43713</v>
      </c>
      <c r="AB6" s="78">
        <v>150</v>
      </c>
      <c r="AC6" s="78"/>
      <c r="AD6" s="78">
        <f t="shared" ref="AD6:AD18" si="2">AB6+AD5-AC6</f>
        <v>150</v>
      </c>
    </row>
    <row r="7" spans="2:30">
      <c r="B7" s="114">
        <v>43724</v>
      </c>
      <c r="C7" s="78"/>
      <c r="D7" s="78">
        <v>200</v>
      </c>
      <c r="E7" s="78">
        <f t="shared" ref="E7:E14" si="3">E6-D7</f>
        <v>1075</v>
      </c>
      <c r="F7" s="112"/>
      <c r="G7" s="114">
        <v>43713</v>
      </c>
      <c r="H7" s="78"/>
      <c r="I7" s="78">
        <v>100</v>
      </c>
      <c r="J7" s="78">
        <f t="shared" ref="J7:J22" si="4">H7+J6-I7</f>
        <v>1300</v>
      </c>
      <c r="K7" s="112"/>
      <c r="L7" s="114">
        <v>43724</v>
      </c>
      <c r="M7" s="78"/>
      <c r="N7" s="78">
        <v>100</v>
      </c>
      <c r="O7" s="78">
        <f t="shared" ref="O7:O15" si="5">M7-N7+O6</f>
        <v>100</v>
      </c>
      <c r="P7" s="112"/>
      <c r="Q7" s="114">
        <v>43724</v>
      </c>
      <c r="R7" s="78"/>
      <c r="S7" s="78">
        <v>100</v>
      </c>
      <c r="T7" s="78">
        <f t="shared" si="0"/>
        <v>350</v>
      </c>
      <c r="U7" s="112"/>
      <c r="V7" s="114">
        <v>43752</v>
      </c>
      <c r="W7" s="78"/>
      <c r="X7" s="78">
        <v>25</v>
      </c>
      <c r="Y7" s="78">
        <f>W7+Y6-X7</f>
        <v>169</v>
      </c>
      <c r="Z7" s="112"/>
      <c r="AA7" s="114">
        <v>43717</v>
      </c>
      <c r="AB7" s="78"/>
      <c r="AC7" s="78">
        <v>50</v>
      </c>
      <c r="AD7" s="78">
        <f t="shared" si="2"/>
        <v>100</v>
      </c>
    </row>
    <row r="8" spans="2:30">
      <c r="B8" s="114">
        <v>43731</v>
      </c>
      <c r="C8" s="78"/>
      <c r="D8" s="78">
        <v>150</v>
      </c>
      <c r="E8" s="78">
        <f t="shared" si="3"/>
        <v>925</v>
      </c>
      <c r="F8" s="112"/>
      <c r="G8" s="114">
        <v>43717</v>
      </c>
      <c r="H8" s="78"/>
      <c r="I8" s="78">
        <v>200</v>
      </c>
      <c r="J8" s="78">
        <f t="shared" si="4"/>
        <v>1100</v>
      </c>
      <c r="K8" s="112"/>
      <c r="L8" s="114">
        <v>43731</v>
      </c>
      <c r="M8" s="78"/>
      <c r="N8" s="78">
        <v>100</v>
      </c>
      <c r="O8" s="78">
        <f t="shared" si="5"/>
        <v>0</v>
      </c>
      <c r="P8" s="112"/>
      <c r="Q8" s="114">
        <v>43731</v>
      </c>
      <c r="R8" s="78"/>
      <c r="S8" s="78">
        <v>100</v>
      </c>
      <c r="T8" s="78">
        <f t="shared" si="0"/>
        <v>250</v>
      </c>
      <c r="U8" s="112"/>
      <c r="V8" s="114">
        <v>43766</v>
      </c>
      <c r="W8" s="78"/>
      <c r="X8" s="78">
        <v>25</v>
      </c>
      <c r="Y8" s="116">
        <f>W8+Y7-X8</f>
        <v>144</v>
      </c>
      <c r="Z8" s="112"/>
      <c r="AA8" s="114">
        <v>43724</v>
      </c>
      <c r="AB8" s="78"/>
      <c r="AC8" s="78">
        <v>25</v>
      </c>
      <c r="AD8" s="78">
        <f t="shared" si="2"/>
        <v>75</v>
      </c>
    </row>
    <row r="9" spans="2:30">
      <c r="B9" s="114">
        <v>43738</v>
      </c>
      <c r="C9" s="78"/>
      <c r="D9" s="78">
        <v>100</v>
      </c>
      <c r="E9" s="78">
        <f t="shared" si="3"/>
        <v>825</v>
      </c>
      <c r="F9" s="112"/>
      <c r="G9" s="114">
        <v>43724</v>
      </c>
      <c r="H9" s="78"/>
      <c r="I9" s="78">
        <v>200</v>
      </c>
      <c r="J9" s="78">
        <f t="shared" si="4"/>
        <v>900</v>
      </c>
      <c r="K9" s="112"/>
      <c r="L9" s="114">
        <v>43738</v>
      </c>
      <c r="M9" s="78"/>
      <c r="N9" s="78">
        <v>0</v>
      </c>
      <c r="O9" s="78">
        <f t="shared" si="5"/>
        <v>0</v>
      </c>
      <c r="P9" s="112"/>
      <c r="Q9" s="114">
        <v>43738</v>
      </c>
      <c r="R9" s="78"/>
      <c r="S9" s="78">
        <v>100</v>
      </c>
      <c r="T9" s="78">
        <f t="shared" si="0"/>
        <v>150</v>
      </c>
      <c r="U9" s="112"/>
      <c r="V9" s="114">
        <v>43787</v>
      </c>
      <c r="W9" s="78"/>
      <c r="X9" s="78">
        <v>25</v>
      </c>
      <c r="Y9" s="126">
        <f>W9+Y8-X9</f>
        <v>119</v>
      </c>
      <c r="Z9" s="112"/>
      <c r="AA9" s="114">
        <v>43731</v>
      </c>
      <c r="AB9" s="78"/>
      <c r="AC9" s="78">
        <v>25</v>
      </c>
      <c r="AD9" s="78">
        <f t="shared" si="2"/>
        <v>50</v>
      </c>
    </row>
    <row r="10" spans="2:30">
      <c r="B10" s="114">
        <v>43745</v>
      </c>
      <c r="C10" s="78"/>
      <c r="D10" s="78">
        <v>250</v>
      </c>
      <c r="E10" s="78">
        <f t="shared" si="3"/>
        <v>575</v>
      </c>
      <c r="F10" s="112"/>
      <c r="G10" s="114">
        <v>43731</v>
      </c>
      <c r="H10" s="78"/>
      <c r="I10" s="78">
        <v>300</v>
      </c>
      <c r="J10" s="78">
        <f t="shared" si="4"/>
        <v>600</v>
      </c>
      <c r="K10" s="112"/>
      <c r="L10" s="114">
        <v>43743</v>
      </c>
      <c r="M10" s="78">
        <v>1000</v>
      </c>
      <c r="N10" s="78">
        <v>0</v>
      </c>
      <c r="O10" s="78">
        <f t="shared" si="5"/>
        <v>1000</v>
      </c>
      <c r="P10" s="112"/>
      <c r="Q10" s="114">
        <v>43745</v>
      </c>
      <c r="R10" s="78"/>
      <c r="S10" s="78">
        <v>100</v>
      </c>
      <c r="T10" s="78">
        <f t="shared" si="0"/>
        <v>50</v>
      </c>
      <c r="U10" s="112"/>
      <c r="V10" s="78"/>
      <c r="W10" s="78"/>
      <c r="X10" s="78"/>
      <c r="Y10" s="78"/>
      <c r="Z10" s="112"/>
      <c r="AA10" s="114">
        <v>43738</v>
      </c>
      <c r="AB10" s="78"/>
      <c r="AC10" s="78">
        <v>25</v>
      </c>
      <c r="AD10" s="78">
        <f t="shared" si="2"/>
        <v>25</v>
      </c>
    </row>
    <row r="11" spans="2:30">
      <c r="B11" s="114">
        <v>43752</v>
      </c>
      <c r="C11" s="78"/>
      <c r="D11" s="78">
        <v>150</v>
      </c>
      <c r="E11" s="78">
        <f t="shared" si="3"/>
        <v>425</v>
      </c>
      <c r="F11" s="112"/>
      <c r="G11" s="114">
        <v>43738</v>
      </c>
      <c r="H11" s="78"/>
      <c r="I11" s="78">
        <v>300</v>
      </c>
      <c r="J11" s="78">
        <f t="shared" si="4"/>
        <v>300</v>
      </c>
      <c r="K11" s="112"/>
      <c r="L11" s="114">
        <v>43745</v>
      </c>
      <c r="M11" s="78"/>
      <c r="N11" s="78">
        <v>100</v>
      </c>
      <c r="O11" s="78">
        <f t="shared" si="5"/>
        <v>900</v>
      </c>
      <c r="P11" s="112"/>
      <c r="Q11" s="114">
        <v>43752</v>
      </c>
      <c r="R11" s="78">
        <v>308</v>
      </c>
      <c r="S11" s="78">
        <v>0</v>
      </c>
      <c r="T11" s="78">
        <f t="shared" si="0"/>
        <v>358</v>
      </c>
      <c r="U11" s="112"/>
      <c r="V11" s="78"/>
      <c r="W11" s="78"/>
      <c r="X11" s="78"/>
      <c r="Y11" s="78"/>
      <c r="Z11" s="112"/>
      <c r="AA11" s="114">
        <v>43745</v>
      </c>
      <c r="AB11" s="78"/>
      <c r="AC11" s="78">
        <v>25</v>
      </c>
      <c r="AD11" s="78">
        <f t="shared" si="2"/>
        <v>0</v>
      </c>
    </row>
    <row r="12" spans="2:30">
      <c r="B12" s="114">
        <v>43759</v>
      </c>
      <c r="C12" s="78"/>
      <c r="D12" s="78">
        <v>150</v>
      </c>
      <c r="E12" s="115">
        <f t="shared" si="3"/>
        <v>275</v>
      </c>
      <c r="F12" s="112"/>
      <c r="G12" s="114">
        <v>43745</v>
      </c>
      <c r="H12" s="78"/>
      <c r="I12" s="78">
        <v>300</v>
      </c>
      <c r="J12" s="78">
        <f t="shared" si="4"/>
        <v>0</v>
      </c>
      <c r="K12" s="112"/>
      <c r="L12" s="114">
        <v>43752</v>
      </c>
      <c r="M12" s="78"/>
      <c r="N12" s="78">
        <v>50</v>
      </c>
      <c r="O12" s="78">
        <f t="shared" si="5"/>
        <v>850</v>
      </c>
      <c r="P12" s="112"/>
      <c r="Q12" s="114">
        <v>43752</v>
      </c>
      <c r="R12" s="78"/>
      <c r="S12" s="78">
        <v>94</v>
      </c>
      <c r="T12" s="78">
        <f t="shared" si="0"/>
        <v>264</v>
      </c>
      <c r="U12" s="112"/>
      <c r="V12" s="78"/>
      <c r="W12" s="78"/>
      <c r="X12" s="78"/>
      <c r="Y12" s="78"/>
      <c r="Z12" s="112"/>
      <c r="AA12" s="114">
        <v>43752</v>
      </c>
      <c r="AB12" s="78">
        <v>100</v>
      </c>
      <c r="AC12" s="78"/>
      <c r="AD12" s="78">
        <f t="shared" si="2"/>
        <v>100</v>
      </c>
    </row>
    <row r="13" spans="2:30">
      <c r="B13" s="114">
        <v>43766</v>
      </c>
      <c r="C13" s="78"/>
      <c r="D13" s="78">
        <v>150</v>
      </c>
      <c r="E13" s="116">
        <f t="shared" si="3"/>
        <v>125</v>
      </c>
      <c r="F13" s="112"/>
      <c r="G13" s="114">
        <v>43752</v>
      </c>
      <c r="H13" s="78">
        <v>420</v>
      </c>
      <c r="I13" s="78">
        <v>350</v>
      </c>
      <c r="J13" s="78">
        <f t="shared" si="4"/>
        <v>70</v>
      </c>
      <c r="K13" s="112"/>
      <c r="L13" s="114">
        <v>43766</v>
      </c>
      <c r="M13" s="78"/>
      <c r="N13" s="78">
        <v>50</v>
      </c>
      <c r="O13" s="116">
        <f t="shared" si="5"/>
        <v>800</v>
      </c>
      <c r="P13" s="112"/>
      <c r="Q13" s="114">
        <v>43759</v>
      </c>
      <c r="R13" s="78">
        <v>44</v>
      </c>
      <c r="S13" s="78"/>
      <c r="T13" s="113">
        <f t="shared" si="0"/>
        <v>308</v>
      </c>
      <c r="U13" s="112"/>
      <c r="V13" s="78"/>
      <c r="W13" s="78"/>
      <c r="X13" s="78"/>
      <c r="Y13" s="78"/>
      <c r="Z13" s="112"/>
      <c r="AA13" s="114">
        <v>43752</v>
      </c>
      <c r="AB13" s="78"/>
      <c r="AC13" s="78">
        <v>25</v>
      </c>
      <c r="AD13" s="78">
        <f t="shared" si="2"/>
        <v>75</v>
      </c>
    </row>
    <row r="14" spans="2:30">
      <c r="B14" s="114">
        <v>43773</v>
      </c>
      <c r="C14" s="78"/>
      <c r="D14" s="78">
        <v>125</v>
      </c>
      <c r="E14" s="118">
        <f t="shared" si="3"/>
        <v>0</v>
      </c>
      <c r="F14" s="112"/>
      <c r="G14" s="114">
        <v>43759</v>
      </c>
      <c r="H14" s="78">
        <v>800</v>
      </c>
      <c r="I14" s="78"/>
      <c r="J14" s="113">
        <f t="shared" si="4"/>
        <v>870</v>
      </c>
      <c r="K14" s="112"/>
      <c r="L14" s="114">
        <v>43773</v>
      </c>
      <c r="M14" s="78"/>
      <c r="N14" s="78">
        <v>100</v>
      </c>
      <c r="O14" s="118">
        <f t="shared" si="5"/>
        <v>700</v>
      </c>
      <c r="P14" s="112"/>
      <c r="Q14" s="114">
        <v>43759</v>
      </c>
      <c r="R14" s="78"/>
      <c r="S14" s="78">
        <v>44</v>
      </c>
      <c r="T14" s="115">
        <f t="shared" si="0"/>
        <v>264</v>
      </c>
      <c r="U14" s="112"/>
      <c r="V14" s="78"/>
      <c r="W14" s="78"/>
      <c r="X14" s="78"/>
      <c r="Y14" s="78"/>
      <c r="Z14" s="112"/>
      <c r="AA14" s="114">
        <v>43766</v>
      </c>
      <c r="AB14" s="78"/>
      <c r="AC14" s="116">
        <v>25</v>
      </c>
      <c r="AD14" s="116">
        <f t="shared" si="2"/>
        <v>50</v>
      </c>
    </row>
    <row r="15" spans="2:30">
      <c r="B15" s="114">
        <v>43780</v>
      </c>
      <c r="C15" s="78">
        <v>1500</v>
      </c>
      <c r="D15" s="78"/>
      <c r="E15" s="125">
        <f>C15+E14-D15</f>
        <v>1500</v>
      </c>
      <c r="F15" s="112"/>
      <c r="G15" s="114">
        <v>43759</v>
      </c>
      <c r="H15" s="78"/>
      <c r="I15" s="78">
        <v>200</v>
      </c>
      <c r="J15" s="115">
        <f t="shared" si="4"/>
        <v>670</v>
      </c>
      <c r="K15" s="112"/>
      <c r="L15" s="114">
        <v>43787</v>
      </c>
      <c r="M15" s="78"/>
      <c r="N15" s="78">
        <v>25</v>
      </c>
      <c r="O15" s="126">
        <f t="shared" si="5"/>
        <v>675</v>
      </c>
      <c r="P15" s="112"/>
      <c r="Q15" s="114">
        <v>43773</v>
      </c>
      <c r="R15" s="78"/>
      <c r="S15" s="78">
        <v>88</v>
      </c>
      <c r="T15" s="118">
        <f t="shared" si="0"/>
        <v>176</v>
      </c>
      <c r="U15" s="112"/>
      <c r="V15" s="78"/>
      <c r="W15" s="78"/>
      <c r="X15" s="78"/>
      <c r="Y15" s="78"/>
      <c r="Z15" s="112"/>
      <c r="AA15" s="114">
        <v>43773</v>
      </c>
      <c r="AB15" s="78"/>
      <c r="AC15" s="78">
        <v>25</v>
      </c>
      <c r="AD15" s="118">
        <f t="shared" si="2"/>
        <v>25</v>
      </c>
    </row>
    <row r="16" spans="2:30">
      <c r="B16" s="114">
        <v>43780</v>
      </c>
      <c r="C16" s="78"/>
      <c r="D16" s="78">
        <v>200</v>
      </c>
      <c r="E16" s="125">
        <f>C16+E15-D16</f>
        <v>1300</v>
      </c>
      <c r="F16" s="112"/>
      <c r="G16" s="114">
        <v>43766</v>
      </c>
      <c r="H16" s="78"/>
      <c r="I16" s="78">
        <v>300</v>
      </c>
      <c r="J16" s="116">
        <f t="shared" si="4"/>
        <v>370</v>
      </c>
      <c r="K16" s="112"/>
      <c r="L16" s="78"/>
      <c r="M16" s="78"/>
      <c r="N16" s="78"/>
      <c r="O16" s="78"/>
      <c r="P16" s="112"/>
      <c r="Q16" s="114">
        <v>43777</v>
      </c>
      <c r="R16" s="78">
        <v>500</v>
      </c>
      <c r="S16" s="78"/>
      <c r="T16" s="120">
        <f t="shared" si="0"/>
        <v>676</v>
      </c>
      <c r="U16" s="112"/>
      <c r="V16" s="78"/>
      <c r="W16" s="78"/>
      <c r="X16" s="78"/>
      <c r="Y16" s="78"/>
      <c r="Z16" s="112"/>
      <c r="AA16" s="114">
        <v>43777</v>
      </c>
      <c r="AB16" s="78">
        <v>100</v>
      </c>
      <c r="AC16" s="78"/>
      <c r="AD16" s="120">
        <f t="shared" si="2"/>
        <v>125</v>
      </c>
    </row>
    <row r="17" spans="2:30">
      <c r="B17" s="114">
        <v>43787</v>
      </c>
      <c r="C17" s="78"/>
      <c r="D17" s="78">
        <v>250</v>
      </c>
      <c r="E17" s="126">
        <f>C17+E16-D17</f>
        <v>1050</v>
      </c>
      <c r="F17" s="112"/>
      <c r="G17" s="114">
        <v>43773</v>
      </c>
      <c r="H17" s="78"/>
      <c r="I17" s="78">
        <v>300</v>
      </c>
      <c r="J17" s="118">
        <f t="shared" si="4"/>
        <v>70</v>
      </c>
      <c r="K17" s="112"/>
      <c r="L17" s="78"/>
      <c r="M17" s="78"/>
      <c r="N17" s="78"/>
      <c r="O17" s="78"/>
      <c r="P17" s="112"/>
      <c r="Q17" s="114">
        <v>43780</v>
      </c>
      <c r="R17" s="78"/>
      <c r="S17" s="78">
        <v>176</v>
      </c>
      <c r="T17" s="125">
        <f t="shared" si="0"/>
        <v>500</v>
      </c>
      <c r="U17" s="112"/>
      <c r="V17" s="78"/>
      <c r="W17" s="78"/>
      <c r="X17" s="78"/>
      <c r="Y17" s="78"/>
      <c r="Z17" s="112"/>
      <c r="AA17" s="114">
        <v>43780</v>
      </c>
      <c r="AB17" s="78"/>
      <c r="AC17" s="78">
        <v>25</v>
      </c>
      <c r="AD17" s="125">
        <f t="shared" si="2"/>
        <v>100</v>
      </c>
    </row>
    <row r="18" spans="2:30">
      <c r="B18" s="114">
        <v>43794</v>
      </c>
      <c r="C18" s="78"/>
      <c r="D18" s="78">
        <v>200</v>
      </c>
      <c r="E18" s="127">
        <f>C18+E17-D18</f>
        <v>850</v>
      </c>
      <c r="F18" s="112"/>
      <c r="G18" s="114">
        <v>43777</v>
      </c>
      <c r="H18" s="78"/>
      <c r="I18" s="78">
        <v>70</v>
      </c>
      <c r="J18" s="120">
        <f t="shared" si="4"/>
        <v>0</v>
      </c>
      <c r="K18" s="112"/>
      <c r="L18" s="78"/>
      <c r="M18" s="78"/>
      <c r="N18" s="78"/>
      <c r="O18" s="78"/>
      <c r="P18" s="112"/>
      <c r="Q18" s="114">
        <v>43794</v>
      </c>
      <c r="R18" s="78"/>
      <c r="S18" s="78">
        <v>100</v>
      </c>
      <c r="T18" s="127">
        <f t="shared" si="0"/>
        <v>400</v>
      </c>
      <c r="U18" s="112"/>
      <c r="V18" s="78"/>
      <c r="W18" s="78"/>
      <c r="X18" s="78"/>
      <c r="Y18" s="78"/>
      <c r="Z18" s="112"/>
      <c r="AA18" s="114">
        <v>43794</v>
      </c>
      <c r="AB18" s="78"/>
      <c r="AC18" s="78">
        <v>25</v>
      </c>
      <c r="AD18" s="127">
        <f t="shared" si="2"/>
        <v>75</v>
      </c>
    </row>
    <row r="19" spans="2:30">
      <c r="B19" s="53"/>
      <c r="C19" s="120"/>
      <c r="D19" s="120"/>
      <c r="E19" s="120"/>
      <c r="F19" s="112"/>
      <c r="G19" s="114">
        <v>43777</v>
      </c>
      <c r="H19" s="120">
        <v>1200</v>
      </c>
      <c r="I19" s="120"/>
      <c r="J19" s="120">
        <f t="shared" si="4"/>
        <v>1200</v>
      </c>
      <c r="K19" s="112"/>
      <c r="L19" s="120"/>
      <c r="M19" s="120"/>
      <c r="N19" s="120"/>
      <c r="O19" s="120"/>
      <c r="P19" s="112"/>
      <c r="Q19" s="120"/>
      <c r="R19" s="120"/>
      <c r="S19" s="120"/>
      <c r="T19" s="120"/>
      <c r="U19" s="112"/>
      <c r="V19" s="120"/>
      <c r="W19" s="120"/>
      <c r="X19" s="120"/>
      <c r="Y19" s="120"/>
      <c r="Z19" s="112"/>
      <c r="AA19" s="120"/>
      <c r="AB19" s="120"/>
      <c r="AC19" s="120"/>
      <c r="AD19" s="120"/>
    </row>
    <row r="20" spans="2:30">
      <c r="B20" s="53"/>
      <c r="C20" s="120"/>
      <c r="D20" s="120"/>
      <c r="E20" s="120"/>
      <c r="F20" s="112"/>
      <c r="G20" s="114">
        <v>43780</v>
      </c>
      <c r="H20" s="120"/>
      <c r="I20" s="120">
        <v>400</v>
      </c>
      <c r="J20" s="125">
        <f t="shared" si="4"/>
        <v>800</v>
      </c>
      <c r="K20" s="112"/>
      <c r="L20" s="120"/>
      <c r="M20" s="120"/>
      <c r="N20" s="120"/>
      <c r="O20" s="120"/>
      <c r="P20" s="112"/>
      <c r="Q20" s="120"/>
      <c r="R20" s="120"/>
      <c r="S20" s="120"/>
      <c r="T20" s="120"/>
      <c r="U20" s="112"/>
      <c r="V20" s="120"/>
      <c r="W20" s="120"/>
      <c r="X20" s="120"/>
      <c r="Y20" s="120"/>
      <c r="Z20" s="112"/>
      <c r="AA20" s="120"/>
      <c r="AB20" s="120"/>
      <c r="AC20" s="120"/>
      <c r="AD20" s="120"/>
    </row>
    <row r="21" spans="2:30">
      <c r="B21" s="53"/>
      <c r="C21" s="120"/>
      <c r="D21" s="120"/>
      <c r="E21" s="120"/>
      <c r="F21" s="112"/>
      <c r="G21" s="114">
        <v>43787</v>
      </c>
      <c r="H21" s="120"/>
      <c r="I21" s="120">
        <v>300</v>
      </c>
      <c r="J21" s="126">
        <f t="shared" si="4"/>
        <v>500</v>
      </c>
      <c r="K21" s="112"/>
      <c r="L21" s="120"/>
      <c r="M21" s="120"/>
      <c r="N21" s="120"/>
      <c r="O21" s="120"/>
      <c r="P21" s="112"/>
      <c r="Q21" s="120"/>
      <c r="R21" s="120"/>
      <c r="S21" s="120"/>
      <c r="T21" s="120"/>
      <c r="U21" s="112"/>
      <c r="V21" s="120"/>
      <c r="W21" s="120"/>
      <c r="X21" s="120"/>
      <c r="Y21" s="120"/>
      <c r="Z21" s="112"/>
      <c r="AA21" s="120"/>
      <c r="AB21" s="120"/>
      <c r="AC21" s="120"/>
      <c r="AD21" s="120"/>
    </row>
    <row r="22" spans="2:30">
      <c r="B22" s="53"/>
      <c r="C22" s="120"/>
      <c r="D22" s="120"/>
      <c r="E22" s="120"/>
      <c r="F22" s="112"/>
      <c r="G22" s="114">
        <v>43794</v>
      </c>
      <c r="H22" s="120"/>
      <c r="I22" s="120">
        <v>200</v>
      </c>
      <c r="J22" s="127">
        <f t="shared" si="4"/>
        <v>300</v>
      </c>
      <c r="K22" s="112"/>
      <c r="L22" s="120"/>
      <c r="M22" s="120"/>
      <c r="N22" s="120"/>
      <c r="O22" s="120"/>
      <c r="P22" s="112"/>
      <c r="Q22" s="120"/>
      <c r="R22" s="120"/>
      <c r="S22" s="120"/>
      <c r="T22" s="120"/>
      <c r="U22" s="112"/>
      <c r="V22" s="120"/>
      <c r="W22" s="120"/>
      <c r="X22" s="120"/>
      <c r="Y22" s="120"/>
      <c r="Z22" s="112"/>
      <c r="AA22" s="120"/>
      <c r="AB22" s="120"/>
      <c r="AC22" s="120"/>
      <c r="AD22" s="120"/>
    </row>
    <row r="23" spans="2:30">
      <c r="B23" s="53"/>
      <c r="C23" s="78"/>
      <c r="D23" s="78"/>
      <c r="E23" s="78"/>
      <c r="F23" s="112"/>
      <c r="G23" s="78"/>
      <c r="H23" s="78"/>
      <c r="I23" s="78"/>
      <c r="J23" s="78"/>
      <c r="K23" s="112"/>
      <c r="L23" s="78"/>
      <c r="M23" s="78"/>
      <c r="N23" s="78"/>
      <c r="O23" s="78"/>
      <c r="P23" s="112"/>
      <c r="Q23" s="78"/>
      <c r="R23" s="78"/>
      <c r="S23" s="78"/>
      <c r="T23" s="78"/>
      <c r="U23" s="112"/>
      <c r="V23" s="78"/>
      <c r="W23" s="78"/>
      <c r="X23" s="78"/>
      <c r="Y23" s="78"/>
      <c r="Z23" s="112"/>
      <c r="AA23" s="78"/>
      <c r="AB23" s="78"/>
      <c r="AC23" s="78"/>
      <c r="AD23" s="78"/>
    </row>
    <row r="24" spans="2:30">
      <c r="B24" s="53"/>
      <c r="C24" s="78"/>
      <c r="D24" s="78"/>
      <c r="E24" s="78"/>
      <c r="F24" s="112"/>
      <c r="G24" s="78"/>
      <c r="H24" s="78"/>
      <c r="I24" s="78"/>
      <c r="J24" s="78"/>
      <c r="K24" s="112"/>
      <c r="L24" s="78"/>
      <c r="M24" s="78"/>
      <c r="N24" s="78"/>
      <c r="O24" s="78"/>
      <c r="P24" s="112"/>
      <c r="Q24" s="78"/>
      <c r="R24" s="78"/>
      <c r="S24" s="78"/>
      <c r="T24" s="78"/>
      <c r="U24" s="112"/>
      <c r="V24" s="78"/>
      <c r="W24" s="78"/>
      <c r="X24" s="78"/>
      <c r="Y24" s="78"/>
      <c r="Z24" s="112"/>
      <c r="AA24" s="78"/>
      <c r="AB24" s="78"/>
      <c r="AC24" s="78"/>
      <c r="AD24" s="78"/>
    </row>
    <row r="25" spans="2:30">
      <c r="B25" s="53"/>
      <c r="C25" s="78"/>
      <c r="D25" s="78"/>
      <c r="E25" s="78"/>
      <c r="F25" s="112"/>
      <c r="G25" s="78"/>
      <c r="H25" s="78"/>
      <c r="I25" s="78"/>
      <c r="J25" s="78"/>
      <c r="K25" s="112"/>
      <c r="L25" s="78"/>
      <c r="M25" s="78"/>
      <c r="N25" s="78"/>
      <c r="O25" s="78"/>
      <c r="P25" s="112"/>
      <c r="Q25" s="78"/>
      <c r="R25" s="78"/>
      <c r="S25" s="78"/>
      <c r="T25" s="78"/>
      <c r="U25" s="112"/>
      <c r="V25" s="78"/>
      <c r="W25" s="78"/>
      <c r="X25" s="78"/>
      <c r="Y25" s="78"/>
      <c r="Z25" s="112"/>
      <c r="AA25" s="78"/>
      <c r="AB25" s="78"/>
      <c r="AC25" s="78"/>
      <c r="AD25" s="78"/>
    </row>
    <row r="26" spans="2:30">
      <c r="B26" s="53" t="s">
        <v>170</v>
      </c>
      <c r="C26" s="78">
        <f>SUM(C4:C25)</f>
        <v>3000</v>
      </c>
      <c r="D26" s="78">
        <f>SUM(D4:D25)</f>
        <v>2150</v>
      </c>
      <c r="E26" s="78">
        <f>C26-D26</f>
        <v>850</v>
      </c>
      <c r="F26" s="112"/>
      <c r="G26" s="53" t="s">
        <v>170</v>
      </c>
      <c r="H26" s="78">
        <f>SUM(H4:H25)</f>
        <v>3920</v>
      </c>
      <c r="I26" s="78">
        <f>SUM(I4:I25)</f>
        <v>3620</v>
      </c>
      <c r="J26" s="78">
        <f>H26-I26</f>
        <v>300</v>
      </c>
      <c r="K26" s="112"/>
      <c r="L26" s="78" t="s">
        <v>170</v>
      </c>
      <c r="M26" s="78">
        <f>SUM(M4:M25)</f>
        <v>1300</v>
      </c>
      <c r="N26" s="78">
        <f>SUM(N4:N25)</f>
        <v>625</v>
      </c>
      <c r="O26" s="78">
        <f>M26-N26</f>
        <v>675</v>
      </c>
      <c r="P26" s="112"/>
      <c r="Q26" s="78" t="s">
        <v>170</v>
      </c>
      <c r="R26" s="113">
        <f>SUM(R4:R25)</f>
        <v>1502</v>
      </c>
      <c r="S26" s="113">
        <f>SUM(S4:S25)</f>
        <v>1102</v>
      </c>
      <c r="T26" s="113">
        <f>R26-S26</f>
        <v>400</v>
      </c>
      <c r="U26" s="112"/>
      <c r="V26" s="78" t="s">
        <v>170</v>
      </c>
      <c r="W26" s="78">
        <f>SUM(W4:W25)</f>
        <v>223</v>
      </c>
      <c r="X26" s="78">
        <f>SUM(X4:X25)</f>
        <v>104</v>
      </c>
      <c r="Y26" s="78">
        <f>W26-X26</f>
        <v>119</v>
      </c>
      <c r="Z26" s="112"/>
      <c r="AA26" s="78" t="s">
        <v>170</v>
      </c>
      <c r="AB26" s="78">
        <f>SUM(AB4:AB25)</f>
        <v>375</v>
      </c>
      <c r="AC26" s="78">
        <f>SUM(AC4:AC25)</f>
        <v>300</v>
      </c>
      <c r="AD26" s="78">
        <f>AB26-AC26</f>
        <v>75</v>
      </c>
    </row>
  </sheetData>
  <mergeCells count="6">
    <mergeCell ref="AA2:AD2"/>
    <mergeCell ref="B2:E2"/>
    <mergeCell ref="G2:J2"/>
    <mergeCell ref="L2:O2"/>
    <mergeCell ref="Q2:T2"/>
    <mergeCell ref="V2:Y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J19"/>
  <sheetViews>
    <sheetView workbookViewId="0">
      <selection activeCell="D10" sqref="D10"/>
    </sheetView>
  </sheetViews>
  <sheetFormatPr defaultRowHeight="15"/>
  <cols>
    <col min="2" max="2" width="2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10">
      <c r="B3" s="61" t="s">
        <v>241</v>
      </c>
    </row>
    <row r="4" spans="2:10">
      <c r="B4" s="131" t="s">
        <v>57</v>
      </c>
      <c r="C4" s="131"/>
      <c r="D4" s="131"/>
      <c r="E4" s="131"/>
      <c r="F4" s="131"/>
    </row>
    <row r="5" spans="2:10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10">
      <c r="B6" s="1" t="s">
        <v>1</v>
      </c>
      <c r="C6" s="21">
        <f>SUM('Rincian Pengambilan'!E135:E139)+'Sept 19'!D35</f>
        <v>2250</v>
      </c>
      <c r="D6" s="1">
        <v>20</v>
      </c>
      <c r="E6" s="23">
        <f>C6-D6</f>
        <v>2230</v>
      </c>
      <c r="F6" s="5">
        <f>E6/C10</f>
        <v>0.68425897514575018</v>
      </c>
    </row>
    <row r="7" spans="2:10">
      <c r="B7" s="1" t="s">
        <v>2</v>
      </c>
      <c r="C7" s="21">
        <f>SUM('Rincian Pengambilan'!F135:F139)+'Sept 19'!C36</f>
        <v>547</v>
      </c>
      <c r="D7" s="1">
        <v>16</v>
      </c>
      <c r="E7" s="23">
        <f>C7-D7</f>
        <v>531</v>
      </c>
      <c r="F7" s="5">
        <f>E7/C10</f>
        <v>0.16293341515802393</v>
      </c>
    </row>
    <row r="8" spans="2:10">
      <c r="B8" s="1" t="s">
        <v>3</v>
      </c>
      <c r="C8" s="21">
        <f>SUM('Rincian Pengambilan'!G135:G139)+'Sept 19'!D27</f>
        <v>197</v>
      </c>
      <c r="D8" s="1">
        <v>21</v>
      </c>
      <c r="E8" s="23">
        <f>C8-D8</f>
        <v>176</v>
      </c>
      <c r="F8" s="5">
        <f>E8/C10</f>
        <v>5.400429579625652E-2</v>
      </c>
    </row>
    <row r="9" spans="2:10">
      <c r="B9" s="53" t="s">
        <v>170</v>
      </c>
      <c r="C9" s="21">
        <f>SUM(C6:C8)</f>
        <v>2994</v>
      </c>
      <c r="D9" s="21">
        <f>SUM(D6:D8)</f>
        <v>57</v>
      </c>
      <c r="E9" s="23"/>
      <c r="F9" s="5"/>
    </row>
    <row r="10" spans="2:10">
      <c r="B10" s="8" t="s">
        <v>247</v>
      </c>
      <c r="C10" s="9">
        <v>3259</v>
      </c>
      <c r="F10" s="20"/>
    </row>
    <row r="12" spans="2:10">
      <c r="B12" s="61" t="s">
        <v>248</v>
      </c>
    </row>
    <row r="13" spans="2:10">
      <c r="B13" s="131" t="s">
        <v>57</v>
      </c>
      <c r="C13" s="131"/>
      <c r="D13" s="131"/>
      <c r="E13" s="131"/>
      <c r="F13" s="131"/>
    </row>
    <row r="14" spans="2:10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  <c r="H14" t="s">
        <v>250</v>
      </c>
      <c r="I14">
        <v>281</v>
      </c>
      <c r="J14" t="s">
        <v>251</v>
      </c>
    </row>
    <row r="15" spans="2:10">
      <c r="B15" s="1" t="s">
        <v>1</v>
      </c>
      <c r="C15" s="21">
        <v>0</v>
      </c>
      <c r="D15" s="1">
        <v>20</v>
      </c>
      <c r="E15" s="23">
        <f>C15-D15</f>
        <v>-20</v>
      </c>
      <c r="F15" s="5">
        <f>E15/C19</f>
        <v>-6.1368517950291497E-3</v>
      </c>
    </row>
    <row r="16" spans="2:10">
      <c r="B16" s="1" t="s">
        <v>2</v>
      </c>
      <c r="C16" s="21">
        <v>0</v>
      </c>
      <c r="D16" s="1">
        <v>16</v>
      </c>
      <c r="E16" s="23">
        <f>C16-D16</f>
        <v>-16</v>
      </c>
      <c r="F16" s="5">
        <f>E16/C19</f>
        <v>-4.9094814360233201E-3</v>
      </c>
    </row>
    <row r="17" spans="2:6">
      <c r="B17" s="1" t="s">
        <v>3</v>
      </c>
      <c r="C17" s="21">
        <v>0</v>
      </c>
      <c r="D17" s="1">
        <v>21</v>
      </c>
      <c r="E17" s="23">
        <f>C17-D17</f>
        <v>-21</v>
      </c>
      <c r="F17" s="5">
        <f>E17/C19</f>
        <v>-6.4436943847806074E-3</v>
      </c>
    </row>
    <row r="18" spans="2:6">
      <c r="B18" s="53" t="s">
        <v>170</v>
      </c>
      <c r="C18" s="21">
        <f>SUM(C15:C17)</f>
        <v>0</v>
      </c>
      <c r="D18" s="21"/>
      <c r="E18" s="23"/>
      <c r="F18" s="5"/>
    </row>
    <row r="19" spans="2:6">
      <c r="B19" s="8" t="s">
        <v>247</v>
      </c>
      <c r="C19" s="9">
        <v>3259</v>
      </c>
      <c r="F19" s="20"/>
    </row>
  </sheetData>
  <mergeCells count="2">
    <mergeCell ref="B4:F4"/>
    <mergeCell ref="B13:F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39"/>
  <sheetViews>
    <sheetView topLeftCell="A25" workbookViewId="0">
      <selection activeCell="F25" sqref="F25"/>
    </sheetView>
  </sheetViews>
  <sheetFormatPr defaultRowHeight="15"/>
  <cols>
    <col min="2" max="2" width="29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213</v>
      </c>
    </row>
    <row r="3" spans="2:6">
      <c r="B3" s="131" t="s">
        <v>57</v>
      </c>
      <c r="C3" s="131"/>
      <c r="D3" s="131"/>
      <c r="E3" s="131"/>
      <c r="F3" s="131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Pengambilan'!E130+'Aug 19'!D45</f>
        <v>507</v>
      </c>
      <c r="D5" s="1">
        <v>152</v>
      </c>
      <c r="E5" s="23">
        <f>C5-D5</f>
        <v>355</v>
      </c>
      <c r="F5" s="5">
        <f>E5/C9</f>
        <v>0.68798449612403101</v>
      </c>
    </row>
    <row r="6" spans="2:6">
      <c r="B6" s="1" t="s">
        <v>2</v>
      </c>
      <c r="C6" s="21">
        <f>'Rincian Pengambilan'!F130+'Aug 19'!D46</f>
        <v>179</v>
      </c>
      <c r="D6" s="1">
        <v>56</v>
      </c>
      <c r="E6" s="23">
        <f t="shared" ref="E6:E7" si="0">C6-D6</f>
        <v>123</v>
      </c>
      <c r="F6" s="5">
        <f>E6/C9</f>
        <v>0.23837209302325582</v>
      </c>
    </row>
    <row r="7" spans="2:6">
      <c r="B7" s="1" t="s">
        <v>3</v>
      </c>
      <c r="C7" s="21">
        <f>'Rincian Pengambilan'!G130+'Aug 19'!D47</f>
        <v>47</v>
      </c>
      <c r="D7" s="1">
        <v>11</v>
      </c>
      <c r="E7" s="23">
        <f t="shared" si="0"/>
        <v>36</v>
      </c>
      <c r="F7" s="5">
        <f>E7/C9</f>
        <v>6.9767441860465115E-2</v>
      </c>
    </row>
    <row r="8" spans="2:6">
      <c r="B8" s="53" t="s">
        <v>170</v>
      </c>
      <c r="C8" s="21">
        <f>SUM(C5:C7)</f>
        <v>733</v>
      </c>
      <c r="D8" s="21">
        <f>SUM(D5:D7)</f>
        <v>219</v>
      </c>
      <c r="E8" s="23">
        <f>SUM(E5:E7)</f>
        <v>514</v>
      </c>
      <c r="F8" s="5">
        <f>E8/C9</f>
        <v>0.99612403100775193</v>
      </c>
    </row>
    <row r="9" spans="2:6">
      <c r="B9" s="8" t="s">
        <v>215</v>
      </c>
      <c r="C9" s="9">
        <v>516</v>
      </c>
      <c r="F9" s="20"/>
    </row>
    <row r="12" spans="2:6">
      <c r="B12" s="61" t="s">
        <v>216</v>
      </c>
    </row>
    <row r="13" spans="2:6">
      <c r="B13" s="131" t="s">
        <v>57</v>
      </c>
      <c r="C13" s="131"/>
      <c r="D13" s="131"/>
      <c r="E13" s="131"/>
      <c r="F13" s="131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Pengambilan'!E131</f>
        <v>402</v>
      </c>
      <c r="D15" s="1">
        <v>0</v>
      </c>
      <c r="E15" s="23">
        <f>C15-D15</f>
        <v>402</v>
      </c>
      <c r="F15" s="5">
        <f>E15/C19</f>
        <v>0.62229102167182659</v>
      </c>
    </row>
    <row r="16" spans="2:6">
      <c r="B16" s="1" t="s">
        <v>2</v>
      </c>
      <c r="C16" s="21">
        <f>D6+'Rincian Pengambilan'!F131</f>
        <v>156</v>
      </c>
      <c r="D16" s="1">
        <v>0</v>
      </c>
      <c r="E16" s="23">
        <f t="shared" ref="E16:E17" si="1">C16-D16</f>
        <v>156</v>
      </c>
      <c r="F16" s="5">
        <f>E16/C19</f>
        <v>0.24148606811145512</v>
      </c>
    </row>
    <row r="17" spans="2:6">
      <c r="B17" s="1" t="s">
        <v>3</v>
      </c>
      <c r="C17" s="21">
        <f>D7+'Rincian Pengambilan'!G131</f>
        <v>61</v>
      </c>
      <c r="D17" s="1">
        <v>21</v>
      </c>
      <c r="E17" s="23">
        <f t="shared" si="1"/>
        <v>40</v>
      </c>
      <c r="F17" s="5">
        <f>E17/C19</f>
        <v>6.1919504643962849E-2</v>
      </c>
    </row>
    <row r="18" spans="2:6">
      <c r="B18" s="53" t="s">
        <v>170</v>
      </c>
      <c r="C18" s="21">
        <f>SUM(C15:C17)</f>
        <v>619</v>
      </c>
      <c r="D18" s="21">
        <f>SUM(D15:D17)</f>
        <v>21</v>
      </c>
      <c r="E18" s="23">
        <f>SUM(E15:E17)</f>
        <v>598</v>
      </c>
      <c r="F18" s="5">
        <f>E18/C19</f>
        <v>0.92569659442724461</v>
      </c>
    </row>
    <row r="19" spans="2:6">
      <c r="B19" s="8" t="s">
        <v>217</v>
      </c>
      <c r="C19" s="9">
        <v>646</v>
      </c>
      <c r="F19" s="20"/>
    </row>
    <row r="22" spans="2:6">
      <c r="B22" s="61" t="s">
        <v>228</v>
      </c>
    </row>
    <row r="23" spans="2:6">
      <c r="B23" s="131" t="s">
        <v>57</v>
      </c>
      <c r="C23" s="131"/>
      <c r="D23" s="131"/>
      <c r="E23" s="131"/>
      <c r="F23" s="131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Pengambilan'!E132</f>
        <v>400</v>
      </c>
      <c r="D25" s="1">
        <v>0</v>
      </c>
      <c r="E25" s="23">
        <f>C25-D25</f>
        <v>400</v>
      </c>
      <c r="F25" s="5">
        <f>E25/C29</f>
        <v>0.59701492537313428</v>
      </c>
    </row>
    <row r="26" spans="2:6">
      <c r="B26" s="1" t="s">
        <v>2</v>
      </c>
      <c r="C26" s="21">
        <f>D16+'Rincian Pengambilan'!F132</f>
        <v>200</v>
      </c>
      <c r="D26" s="1">
        <v>9</v>
      </c>
      <c r="E26" s="23">
        <f t="shared" ref="E26:E27" si="2">C26-D26</f>
        <v>191</v>
      </c>
      <c r="F26" s="5">
        <f>E26/C29</f>
        <v>0.28507462686567164</v>
      </c>
    </row>
    <row r="27" spans="2:6">
      <c r="B27" s="1" t="s">
        <v>3</v>
      </c>
      <c r="C27" s="21">
        <f>D17+'Rincian Pengambilan'!G132</f>
        <v>50</v>
      </c>
      <c r="D27" s="1">
        <v>22</v>
      </c>
      <c r="E27" s="23">
        <f t="shared" si="2"/>
        <v>28</v>
      </c>
      <c r="F27" s="5">
        <f>E27/C29</f>
        <v>4.1791044776119404E-2</v>
      </c>
    </row>
    <row r="28" spans="2:6">
      <c r="B28" s="53" t="s">
        <v>170</v>
      </c>
      <c r="C28" s="21">
        <f>SUM(C25:C27)</f>
        <v>650</v>
      </c>
      <c r="D28" s="21">
        <f>SUM(D25:D27)</f>
        <v>31</v>
      </c>
      <c r="E28" s="23">
        <f>SUM(E25:E27)</f>
        <v>619</v>
      </c>
      <c r="F28" s="5">
        <f>E28/C29</f>
        <v>0.92388059701492542</v>
      </c>
    </row>
    <row r="29" spans="2:6">
      <c r="B29" s="8" t="s">
        <v>230</v>
      </c>
      <c r="C29" s="9">
        <v>670</v>
      </c>
      <c r="F29" s="20"/>
    </row>
    <row r="32" spans="2:6">
      <c r="B32" s="61" t="s">
        <v>242</v>
      </c>
    </row>
    <row r="33" spans="2:6">
      <c r="B33" s="131" t="s">
        <v>57</v>
      </c>
      <c r="C33" s="131"/>
      <c r="D33" s="131"/>
      <c r="E33" s="131"/>
      <c r="F33" s="131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Pengambilan'!E149</f>
        <v>0</v>
      </c>
      <c r="D35" s="1">
        <v>0</v>
      </c>
      <c r="E35" s="23">
        <f>C35-D35</f>
        <v>0</v>
      </c>
      <c r="F35" s="5">
        <f>E35/C39</f>
        <v>0</v>
      </c>
    </row>
    <row r="36" spans="2:6">
      <c r="B36" s="1" t="s">
        <v>2</v>
      </c>
      <c r="C36" s="21">
        <f>D26+'Rincian Pengambilan'!F149</f>
        <v>9</v>
      </c>
      <c r="D36" s="1">
        <v>9</v>
      </c>
      <c r="E36" s="23">
        <f t="shared" ref="E36:E37" si="3">C36-D36</f>
        <v>0</v>
      </c>
      <c r="F36" s="5">
        <f>E36/C39</f>
        <v>0</v>
      </c>
    </row>
    <row r="37" spans="2:6">
      <c r="B37" s="1" t="s">
        <v>3</v>
      </c>
      <c r="C37" s="21">
        <f>D27+'Rincian Pengambilan'!G149</f>
        <v>22</v>
      </c>
      <c r="D37" s="1">
        <v>22</v>
      </c>
      <c r="E37" s="23">
        <f t="shared" si="3"/>
        <v>0</v>
      </c>
      <c r="F37" s="5">
        <f>E37/C39</f>
        <v>0</v>
      </c>
    </row>
    <row r="38" spans="2:6">
      <c r="B38" s="53" t="s">
        <v>170</v>
      </c>
      <c r="C38" s="21">
        <f>SUM(C35:C37)</f>
        <v>31</v>
      </c>
      <c r="D38" s="21">
        <f>SUM(D35:D37)</f>
        <v>31</v>
      </c>
      <c r="E38" s="23">
        <f>SUM(E35:E37)</f>
        <v>0</v>
      </c>
      <c r="F38" s="5">
        <f>E38/C39</f>
        <v>0</v>
      </c>
    </row>
    <row r="39" spans="2:6">
      <c r="B39" s="8" t="s">
        <v>230</v>
      </c>
      <c r="C39" s="9">
        <v>670</v>
      </c>
      <c r="F39" s="20"/>
    </row>
  </sheetData>
  <mergeCells count="4">
    <mergeCell ref="B3:F3"/>
    <mergeCell ref="B13:F13"/>
    <mergeCell ref="B23:F23"/>
    <mergeCell ref="B33:F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F49"/>
  <sheetViews>
    <sheetView topLeftCell="A31" workbookViewId="0">
      <selection activeCell="B2" sqref="B2:F9"/>
    </sheetView>
  </sheetViews>
  <sheetFormatPr defaultRowHeight="15"/>
  <cols>
    <col min="2" max="2" width="24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198</v>
      </c>
    </row>
    <row r="3" spans="2:6">
      <c r="B3" s="131" t="s">
        <v>57</v>
      </c>
      <c r="C3" s="131"/>
      <c r="D3" s="131"/>
      <c r="E3" s="131"/>
      <c r="F3" s="131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Pengambilan'!E125+'Juli 19'!D46</f>
        <v>634</v>
      </c>
      <c r="D5" s="1">
        <v>204</v>
      </c>
      <c r="E5" s="23">
        <f>C5-D5</f>
        <v>430</v>
      </c>
      <c r="F5" s="5">
        <f>E5/C9</f>
        <v>0.54361567635903918</v>
      </c>
    </row>
    <row r="6" spans="2:6">
      <c r="B6" s="1" t="s">
        <v>2</v>
      </c>
      <c r="C6" s="21">
        <f>'Rincian Pengambilan'!F125+'Juli 19'!D47</f>
        <v>285</v>
      </c>
      <c r="D6" s="1">
        <v>107</v>
      </c>
      <c r="E6" s="23">
        <f t="shared" ref="E6:E7" si="0">C6-D6</f>
        <v>178</v>
      </c>
      <c r="F6" s="5">
        <f>E6/C9</f>
        <v>0.22503160556257901</v>
      </c>
    </row>
    <row r="7" spans="2:6">
      <c r="B7" s="1" t="s">
        <v>3</v>
      </c>
      <c r="C7" s="21">
        <f>'Rincian Pengambilan'!G125+'Juli 19'!D48</f>
        <v>84</v>
      </c>
      <c r="D7" s="1">
        <v>33</v>
      </c>
      <c r="E7" s="23">
        <f t="shared" si="0"/>
        <v>51</v>
      </c>
      <c r="F7" s="5">
        <f>E7/C9</f>
        <v>6.447534766118837E-2</v>
      </c>
    </row>
    <row r="8" spans="2:6">
      <c r="B8" s="53" t="s">
        <v>170</v>
      </c>
      <c r="C8" s="21">
        <f>SUM(C5:C7)</f>
        <v>1003</v>
      </c>
      <c r="D8" s="21">
        <f>SUM(D5:D7)</f>
        <v>344</v>
      </c>
      <c r="E8" s="23">
        <f>SUM(E5:E7)</f>
        <v>659</v>
      </c>
      <c r="F8" s="5">
        <f>E8/C9</f>
        <v>0.83312262958280658</v>
      </c>
    </row>
    <row r="9" spans="2:6">
      <c r="B9" s="8" t="s">
        <v>200</v>
      </c>
      <c r="C9" s="9">
        <v>791</v>
      </c>
      <c r="F9" s="20"/>
    </row>
    <row r="12" spans="2:6">
      <c r="B12" s="61" t="s">
        <v>201</v>
      </c>
    </row>
    <row r="13" spans="2:6">
      <c r="B13" s="131" t="s">
        <v>57</v>
      </c>
      <c r="C13" s="131"/>
      <c r="D13" s="131"/>
      <c r="E13" s="131"/>
      <c r="F13" s="131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Pengambilan'!E126</f>
        <v>654</v>
      </c>
      <c r="D15" s="1">
        <v>299</v>
      </c>
      <c r="E15" s="23">
        <f>C15-D15</f>
        <v>355</v>
      </c>
      <c r="F15" s="5">
        <f>E15/C19</f>
        <v>0.47333333333333333</v>
      </c>
    </row>
    <row r="16" spans="2:6">
      <c r="B16" s="1" t="s">
        <v>2</v>
      </c>
      <c r="C16" s="21">
        <f>D6+'Rincian Pengambilan'!F126</f>
        <v>307</v>
      </c>
      <c r="D16" s="1">
        <v>95</v>
      </c>
      <c r="E16" s="23">
        <f t="shared" ref="E16:E17" si="1">C16-D16</f>
        <v>212</v>
      </c>
      <c r="F16" s="5">
        <f>E16/C19</f>
        <v>0.28266666666666668</v>
      </c>
    </row>
    <row r="17" spans="2:6">
      <c r="B17" s="1" t="s">
        <v>3</v>
      </c>
      <c r="C17" s="21">
        <f>D7+'Rincian Pengambilan'!G126</f>
        <v>83</v>
      </c>
      <c r="D17" s="1">
        <v>45</v>
      </c>
      <c r="E17" s="23">
        <f t="shared" si="1"/>
        <v>38</v>
      </c>
      <c r="F17" s="5">
        <f>E17/C19</f>
        <v>5.0666666666666665E-2</v>
      </c>
    </row>
    <row r="18" spans="2:6">
      <c r="B18" s="53" t="s">
        <v>170</v>
      </c>
      <c r="C18" s="21">
        <f>SUM(C15:C17)</f>
        <v>1044</v>
      </c>
      <c r="D18" s="21">
        <f>SUM(D15:D17)</f>
        <v>439</v>
      </c>
      <c r="E18" s="23">
        <f>SUM(E15:E17)</f>
        <v>605</v>
      </c>
      <c r="F18" s="5">
        <f>E18/C19</f>
        <v>0.80666666666666664</v>
      </c>
    </row>
    <row r="19" spans="2:6">
      <c r="B19" s="8" t="s">
        <v>209</v>
      </c>
      <c r="C19" s="9">
        <v>750</v>
      </c>
      <c r="F19" s="20"/>
    </row>
    <row r="22" spans="2:6">
      <c r="B22" s="61" t="s">
        <v>204</v>
      </c>
    </row>
    <row r="23" spans="2:6">
      <c r="B23" s="131" t="s">
        <v>57</v>
      </c>
      <c r="C23" s="131"/>
      <c r="D23" s="131"/>
      <c r="E23" s="131"/>
      <c r="F23" s="131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Pengambilan'!E127</f>
        <v>749</v>
      </c>
      <c r="D25" s="1">
        <v>327</v>
      </c>
      <c r="E25" s="23">
        <f>C25-D25</f>
        <v>422</v>
      </c>
      <c r="F25" s="5">
        <f>E25/C29</f>
        <v>0.652241112828439</v>
      </c>
    </row>
    <row r="26" spans="2:6">
      <c r="B26" s="1" t="s">
        <v>2</v>
      </c>
      <c r="C26" s="21">
        <f>D16+'Rincian Pengambilan'!F127</f>
        <v>245</v>
      </c>
      <c r="D26" s="1">
        <v>110</v>
      </c>
      <c r="E26" s="23">
        <f t="shared" ref="E26:E27" si="2">C26-D26</f>
        <v>135</v>
      </c>
      <c r="F26" s="5">
        <f>E26/C29</f>
        <v>0.20865533230293662</v>
      </c>
    </row>
    <row r="27" spans="2:6">
      <c r="B27" s="1" t="s">
        <v>3</v>
      </c>
      <c r="C27" s="21">
        <f>D17+'Rincian Pengambilan'!G127</f>
        <v>95</v>
      </c>
      <c r="D27" s="1">
        <v>61</v>
      </c>
      <c r="E27" s="23">
        <f t="shared" si="2"/>
        <v>34</v>
      </c>
      <c r="F27" s="5">
        <f>E27/C29</f>
        <v>5.2550231839258117E-2</v>
      </c>
    </row>
    <row r="28" spans="2:6">
      <c r="B28" s="53" t="s">
        <v>170</v>
      </c>
      <c r="C28" s="21">
        <f>SUM(C25:C27)</f>
        <v>1089</v>
      </c>
      <c r="D28" s="21">
        <f>SUM(D25:D27)</f>
        <v>498</v>
      </c>
      <c r="E28" s="23">
        <f>SUM(E25:E27)</f>
        <v>591</v>
      </c>
      <c r="F28" s="5">
        <f>E28/C29</f>
        <v>0.91344667697063364</v>
      </c>
    </row>
    <row r="29" spans="2:6">
      <c r="B29" s="8" t="s">
        <v>210</v>
      </c>
      <c r="C29" s="9">
        <v>647</v>
      </c>
      <c r="F29" s="20"/>
    </row>
    <row r="32" spans="2:6">
      <c r="B32" s="61" t="s">
        <v>205</v>
      </c>
    </row>
    <row r="33" spans="2:6">
      <c r="B33" s="131" t="s">
        <v>57</v>
      </c>
      <c r="C33" s="131"/>
      <c r="D33" s="131"/>
      <c r="E33" s="131"/>
      <c r="F33" s="131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Pengambilan'!E128</f>
        <v>702</v>
      </c>
      <c r="D35" s="1">
        <v>132</v>
      </c>
      <c r="E35" s="23">
        <f>C35-D35</f>
        <v>570</v>
      </c>
      <c r="F35" s="5">
        <f>E35/C39</f>
        <v>0.55286129970902032</v>
      </c>
    </row>
    <row r="36" spans="2:6">
      <c r="B36" s="1" t="s">
        <v>2</v>
      </c>
      <c r="C36" s="21">
        <f>D26+'Rincian Pengambilan'!F128</f>
        <v>260</v>
      </c>
      <c r="D36" s="1">
        <v>29</v>
      </c>
      <c r="E36" s="23">
        <f t="shared" ref="E36:E37" si="3">C36-D36</f>
        <v>231</v>
      </c>
      <c r="F36" s="5">
        <f>E36/C39</f>
        <v>0.22405431619786614</v>
      </c>
    </row>
    <row r="37" spans="2:6">
      <c r="B37" s="1" t="s">
        <v>3</v>
      </c>
      <c r="C37" s="21">
        <f>D27+'Rincian Pengambilan'!G128</f>
        <v>86</v>
      </c>
      <c r="D37" s="1">
        <v>22</v>
      </c>
      <c r="E37" s="23">
        <f t="shared" si="3"/>
        <v>64</v>
      </c>
      <c r="F37" s="5">
        <f>E37/C39</f>
        <v>6.2075654704170709E-2</v>
      </c>
    </row>
    <row r="38" spans="2:6">
      <c r="B38" s="53" t="s">
        <v>170</v>
      </c>
      <c r="C38" s="21">
        <f>SUM(C35:C37)</f>
        <v>1048</v>
      </c>
      <c r="D38" s="21">
        <f>SUM(D35:D37)</f>
        <v>183</v>
      </c>
      <c r="E38" s="23">
        <f>SUM(E35:E37)</f>
        <v>865</v>
      </c>
      <c r="F38" s="5">
        <f>E38/C39</f>
        <v>0.83899127061105727</v>
      </c>
    </row>
    <row r="39" spans="2:6">
      <c r="B39" s="8" t="s">
        <v>211</v>
      </c>
      <c r="C39" s="9">
        <v>1031</v>
      </c>
      <c r="F39" s="20"/>
    </row>
    <row r="42" spans="2:6">
      <c r="B42" s="61" t="s">
        <v>207</v>
      </c>
    </row>
    <row r="43" spans="2:6">
      <c r="B43" s="131" t="s">
        <v>57</v>
      </c>
      <c r="C43" s="131"/>
      <c r="D43" s="131"/>
      <c r="E43" s="131"/>
      <c r="F43" s="131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D5+'Rincian Pengambilan'!E158</f>
        <v>1579</v>
      </c>
      <c r="D45" s="1">
        <v>132</v>
      </c>
      <c r="E45" s="23">
        <f>C45-D45</f>
        <v>1447</v>
      </c>
      <c r="F45" s="5">
        <f>E45/C49</f>
        <v>0.44951848400124261</v>
      </c>
    </row>
    <row r="46" spans="2:6">
      <c r="B46" s="1" t="s">
        <v>2</v>
      </c>
      <c r="C46" s="21">
        <f>D6+'Rincian Pengambilan'!F158</f>
        <v>807</v>
      </c>
      <c r="D46" s="1">
        <v>29</v>
      </c>
      <c r="E46" s="23">
        <f t="shared" ref="E46:E47" si="4">C46-D46</f>
        <v>778</v>
      </c>
      <c r="F46" s="5">
        <f>E46/C49</f>
        <v>0.24168996582789687</v>
      </c>
    </row>
    <row r="47" spans="2:6">
      <c r="B47" s="1" t="s">
        <v>3</v>
      </c>
      <c r="C47" s="21">
        <f>D7+'Rincian Pengambilan'!G158</f>
        <v>208</v>
      </c>
      <c r="D47" s="1">
        <v>22</v>
      </c>
      <c r="E47" s="23">
        <f t="shared" si="4"/>
        <v>186</v>
      </c>
      <c r="F47" s="5">
        <f>E47/C49</f>
        <v>5.778191985088537E-2</v>
      </c>
    </row>
    <row r="48" spans="2:6">
      <c r="B48" s="53" t="s">
        <v>170</v>
      </c>
      <c r="C48" s="21">
        <f>SUM(C45:C47)</f>
        <v>2594</v>
      </c>
      <c r="D48" s="21">
        <f>SUM(D45:D47)</f>
        <v>183</v>
      </c>
      <c r="E48" s="23">
        <f>SUM(E45:E47)</f>
        <v>2411</v>
      </c>
      <c r="F48" s="5">
        <f>E48/C49</f>
        <v>0.74899036968002486</v>
      </c>
    </row>
    <row r="49" spans="2:6">
      <c r="B49" s="8" t="s">
        <v>212</v>
      </c>
      <c r="C49" s="9">
        <v>3219</v>
      </c>
      <c r="F49" s="20"/>
    </row>
  </sheetData>
  <mergeCells count="5">
    <mergeCell ref="B3:F3"/>
    <mergeCell ref="B13:F13"/>
    <mergeCell ref="B23:F23"/>
    <mergeCell ref="B33:F33"/>
    <mergeCell ref="B43:F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G50"/>
  <sheetViews>
    <sheetView topLeftCell="A37" workbookViewId="0">
      <selection activeCell="B33" sqref="B33:F41"/>
    </sheetView>
  </sheetViews>
  <sheetFormatPr defaultRowHeight="15"/>
  <cols>
    <col min="2" max="2" width="26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  <col min="7" max="7" width="28.5703125" bestFit="1" customWidth="1"/>
  </cols>
  <sheetData>
    <row r="3" spans="2:7">
      <c r="B3" s="61" t="s">
        <v>178</v>
      </c>
    </row>
    <row r="4" spans="2:7">
      <c r="B4" s="131" t="s">
        <v>57</v>
      </c>
      <c r="C4" s="131"/>
      <c r="D4" s="131"/>
      <c r="E4" s="131"/>
      <c r="F4" s="131"/>
    </row>
    <row r="5" spans="2:7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7">
      <c r="B6" s="1" t="s">
        <v>1</v>
      </c>
      <c r="C6" s="21">
        <f>SUM('Rincian Pengambilan'!E113:E114)+'Juni 19'!D26</f>
        <v>596</v>
      </c>
      <c r="D6" s="1">
        <v>264</v>
      </c>
      <c r="E6" s="23">
        <f>C6-D6</f>
        <v>332</v>
      </c>
      <c r="F6" s="5">
        <f>E6/C10</f>
        <v>0.51076923076923075</v>
      </c>
    </row>
    <row r="7" spans="2:7">
      <c r="B7" s="1" t="s">
        <v>2</v>
      </c>
      <c r="C7" s="21">
        <f>SUM('Rincian Pengambilan'!F113:F114)+'Juni 19'!D27</f>
        <v>309</v>
      </c>
      <c r="D7" s="1">
        <v>124</v>
      </c>
      <c r="E7" s="23">
        <f>C7-D7</f>
        <v>185</v>
      </c>
      <c r="F7" s="5">
        <f>E7/C10</f>
        <v>0.2846153846153846</v>
      </c>
    </row>
    <row r="8" spans="2:7">
      <c r="B8" s="1" t="s">
        <v>3</v>
      </c>
      <c r="C8" s="21">
        <f>SUM('Rincian Pengambilan'!G113:G114)+'Juni 19'!D28</f>
        <v>97</v>
      </c>
      <c r="D8" s="1">
        <v>39</v>
      </c>
      <c r="E8" s="23">
        <f>C8-D8</f>
        <v>58</v>
      </c>
      <c r="F8" s="5">
        <f>E8/C10</f>
        <v>8.9230769230769225E-2</v>
      </c>
    </row>
    <row r="9" spans="2:7">
      <c r="B9" s="53" t="s">
        <v>170</v>
      </c>
      <c r="C9" s="21">
        <f>SUM(C6:C8)</f>
        <v>1002</v>
      </c>
      <c r="D9" s="21">
        <f>SUM(D6:D8)</f>
        <v>427</v>
      </c>
      <c r="E9" s="23">
        <f>SUM(E6:E8)</f>
        <v>575</v>
      </c>
      <c r="F9" s="5">
        <f>E9/C10</f>
        <v>0.88461538461538458</v>
      </c>
    </row>
    <row r="10" spans="2:7">
      <c r="B10" s="8" t="s">
        <v>187</v>
      </c>
      <c r="C10" s="9">
        <v>650</v>
      </c>
      <c r="F10" s="20"/>
    </row>
    <row r="13" spans="2:7">
      <c r="B13" s="61" t="s">
        <v>182</v>
      </c>
    </row>
    <row r="14" spans="2:7">
      <c r="B14" s="131" t="s">
        <v>57</v>
      </c>
      <c r="C14" s="131"/>
      <c r="D14" s="131"/>
      <c r="E14" s="131"/>
      <c r="F14" s="131"/>
    </row>
    <row r="15" spans="2:7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7">
      <c r="B16" s="1" t="s">
        <v>1</v>
      </c>
      <c r="C16" s="21">
        <f>D6+SUM('Rincian Pengambilan'!E116:E118)</f>
        <v>664</v>
      </c>
      <c r="D16" s="1">
        <v>125</v>
      </c>
      <c r="E16" s="23">
        <f>C16-D16</f>
        <v>539</v>
      </c>
      <c r="F16" s="5">
        <f>E16/C20</f>
        <v>0.69818652849740936</v>
      </c>
      <c r="G16" t="s">
        <v>188</v>
      </c>
    </row>
    <row r="17" spans="2:7">
      <c r="B17" s="1" t="s">
        <v>2</v>
      </c>
      <c r="C17" s="21">
        <f>D7+SUM('Rincian Pengambilan'!F116:F118)</f>
        <v>524</v>
      </c>
      <c r="D17" s="1">
        <v>152</v>
      </c>
      <c r="E17" s="23">
        <f t="shared" ref="E17:E18" si="0">C17-D17</f>
        <v>372</v>
      </c>
      <c r="F17" s="5">
        <f>E17/C20</f>
        <v>0.48186528497409326</v>
      </c>
      <c r="G17" t="s">
        <v>188</v>
      </c>
    </row>
    <row r="18" spans="2:7">
      <c r="B18" s="1" t="s">
        <v>3</v>
      </c>
      <c r="C18" s="21">
        <f>D8+SUM('Rincian Pengambilan'!G116:G118)</f>
        <v>139</v>
      </c>
      <c r="D18" s="1">
        <v>74</v>
      </c>
      <c r="E18" s="23">
        <f t="shared" si="0"/>
        <v>65</v>
      </c>
      <c r="F18" s="5">
        <f>E18/C20</f>
        <v>8.4196891191709838E-2</v>
      </c>
    </row>
    <row r="19" spans="2:7">
      <c r="B19" s="53" t="s">
        <v>170</v>
      </c>
      <c r="C19" s="21">
        <f>SUM(C16:C18)</f>
        <v>1327</v>
      </c>
      <c r="D19" s="21">
        <f>SUM(D16:D18)</f>
        <v>351</v>
      </c>
      <c r="E19" s="23">
        <f>SUM(E16:E18)</f>
        <v>976</v>
      </c>
      <c r="F19" s="5">
        <f>E19/C20</f>
        <v>1.2642487046632125</v>
      </c>
    </row>
    <row r="20" spans="2:7">
      <c r="B20" s="8" t="s">
        <v>186</v>
      </c>
      <c r="C20" s="9">
        <v>772</v>
      </c>
      <c r="F20" s="20"/>
    </row>
    <row r="23" spans="2:7">
      <c r="B23" s="61" t="s">
        <v>192</v>
      </c>
    </row>
    <row r="24" spans="2:7">
      <c r="B24" s="131" t="s">
        <v>57</v>
      </c>
      <c r="C24" s="131"/>
      <c r="D24" s="131"/>
      <c r="E24" s="131"/>
      <c r="F24" s="131"/>
    </row>
    <row r="25" spans="2:7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7">
      <c r="B26" s="1" t="s">
        <v>1</v>
      </c>
      <c r="C26" s="21">
        <f>D16+'Rincian Pengambilan'!E120</f>
        <v>425</v>
      </c>
      <c r="D26" s="1">
        <v>18</v>
      </c>
      <c r="E26" s="23">
        <f>C26-D26</f>
        <v>407</v>
      </c>
      <c r="F26" s="5">
        <f>E26/C30</f>
        <v>0.62905718701700153</v>
      </c>
    </row>
    <row r="27" spans="2:7">
      <c r="B27" s="1" t="s">
        <v>2</v>
      </c>
      <c r="C27" s="21">
        <f>D17</f>
        <v>152</v>
      </c>
      <c r="D27" s="1">
        <v>45</v>
      </c>
      <c r="E27" s="23">
        <f t="shared" ref="E27:E28" si="1">C27-D27</f>
        <v>107</v>
      </c>
      <c r="F27" s="5">
        <f>E27/C30</f>
        <v>0.16537867078825347</v>
      </c>
    </row>
    <row r="28" spans="2:7">
      <c r="B28" s="1" t="s">
        <v>3</v>
      </c>
      <c r="C28" s="21">
        <f>D18</f>
        <v>74</v>
      </c>
      <c r="D28" s="1">
        <v>35</v>
      </c>
      <c r="E28" s="23">
        <f t="shared" si="1"/>
        <v>39</v>
      </c>
      <c r="F28" s="5">
        <f>E28/C30</f>
        <v>6.0278207109737247E-2</v>
      </c>
    </row>
    <row r="29" spans="2:7">
      <c r="B29" s="53" t="s">
        <v>170</v>
      </c>
      <c r="C29" s="21">
        <f>SUM(C26:C28)</f>
        <v>651</v>
      </c>
      <c r="D29" s="21">
        <f>SUM(D26:D28)</f>
        <v>98</v>
      </c>
      <c r="E29" s="23">
        <f>SUM(E26:E28)</f>
        <v>553</v>
      </c>
      <c r="F29" s="5">
        <f>E29/C30</f>
        <v>0.85471406491499224</v>
      </c>
    </row>
    <row r="30" spans="2:7">
      <c r="B30" s="8" t="s">
        <v>186</v>
      </c>
      <c r="C30" s="9">
        <v>647</v>
      </c>
      <c r="F30" s="20"/>
    </row>
    <row r="33" spans="2:6">
      <c r="B33" s="61" t="s">
        <v>193</v>
      </c>
    </row>
    <row r="34" spans="2:6">
      <c r="B34" s="131" t="s">
        <v>57</v>
      </c>
      <c r="C34" s="131"/>
      <c r="D34" s="131"/>
      <c r="E34" s="131"/>
      <c r="F34" s="131"/>
    </row>
    <row r="35" spans="2:6">
      <c r="B35" s="2" t="s">
        <v>6</v>
      </c>
      <c r="C35" s="2" t="s">
        <v>0</v>
      </c>
      <c r="D35" s="2" t="s">
        <v>4</v>
      </c>
      <c r="E35" s="3" t="s">
        <v>5</v>
      </c>
      <c r="F35" s="1" t="s">
        <v>7</v>
      </c>
    </row>
    <row r="36" spans="2:6">
      <c r="B36" s="1" t="s">
        <v>1</v>
      </c>
      <c r="C36" s="21">
        <f>D26+SUM('Rincian Pengambilan'!E122:E123)</f>
        <v>1018</v>
      </c>
      <c r="D36" s="1">
        <v>534</v>
      </c>
      <c r="E36" s="23">
        <f>C36-D36</f>
        <v>484</v>
      </c>
      <c r="F36" s="5">
        <f>E36/C40</f>
        <v>0.48015873015873017</v>
      </c>
    </row>
    <row r="37" spans="2:6">
      <c r="B37" s="1" t="s">
        <v>2</v>
      </c>
      <c r="C37" s="21">
        <f>D27+SUM('Rincian Pengambilan'!F122:F123)</f>
        <v>495</v>
      </c>
      <c r="D37" s="1">
        <v>85</v>
      </c>
      <c r="E37" s="23">
        <f t="shared" ref="E37:E38" si="2">C37-D37</f>
        <v>410</v>
      </c>
      <c r="F37" s="5">
        <f>E37/C40</f>
        <v>0.40674603174603174</v>
      </c>
    </row>
    <row r="38" spans="2:6">
      <c r="B38" s="1" t="s">
        <v>3</v>
      </c>
      <c r="C38" s="21">
        <f>D28+'Rincian Pengambilan'!G122</f>
        <v>85</v>
      </c>
      <c r="D38" s="1">
        <v>34</v>
      </c>
      <c r="E38" s="23">
        <f t="shared" si="2"/>
        <v>51</v>
      </c>
      <c r="F38" s="5">
        <f>E38/C40</f>
        <v>5.0595238095238096E-2</v>
      </c>
    </row>
    <row r="39" spans="2:6">
      <c r="B39" s="53" t="s">
        <v>170</v>
      </c>
      <c r="C39" s="21">
        <f>SUM(C36:C38)</f>
        <v>1598</v>
      </c>
      <c r="D39" s="21">
        <f>SUM(D36:D38)</f>
        <v>653</v>
      </c>
      <c r="E39" s="23">
        <f>SUM(E36:E38)</f>
        <v>945</v>
      </c>
      <c r="F39" s="5">
        <f>E39/C40</f>
        <v>0.9375</v>
      </c>
    </row>
    <row r="40" spans="2:6">
      <c r="B40" s="8" t="s">
        <v>194</v>
      </c>
      <c r="C40" s="9">
        <v>1008</v>
      </c>
      <c r="F40" s="20"/>
    </row>
    <row r="43" spans="2:6">
      <c r="B43" s="61" t="s">
        <v>195</v>
      </c>
    </row>
    <row r="44" spans="2:6">
      <c r="B44" s="131" t="s">
        <v>57</v>
      </c>
      <c r="C44" s="131"/>
      <c r="D44" s="131"/>
      <c r="E44" s="131"/>
      <c r="F44" s="131"/>
    </row>
    <row r="45" spans="2:6">
      <c r="B45" s="2" t="s">
        <v>6</v>
      </c>
      <c r="C45" s="2" t="s">
        <v>0</v>
      </c>
      <c r="D45" s="2" t="s">
        <v>4</v>
      </c>
      <c r="E45" s="3" t="s">
        <v>5</v>
      </c>
      <c r="F45" s="1" t="s">
        <v>7</v>
      </c>
    </row>
    <row r="46" spans="2:6">
      <c r="B46" s="1" t="s">
        <v>1</v>
      </c>
      <c r="C46" s="21">
        <f>'Rincian Pengambilan'!E157+'Juli 19'!D6</f>
        <v>2364</v>
      </c>
      <c r="D46" s="1">
        <v>534</v>
      </c>
      <c r="E46" s="23">
        <f>C46-D46</f>
        <v>1830</v>
      </c>
      <c r="F46" s="5">
        <f>E46/C50</f>
        <v>0.59473513162170943</v>
      </c>
    </row>
    <row r="47" spans="2:6">
      <c r="B47" s="1" t="s">
        <v>2</v>
      </c>
      <c r="C47" s="21">
        <f>D7+'Rincian Pengambilan'!F157</f>
        <v>1174</v>
      </c>
      <c r="D47" s="1">
        <v>85</v>
      </c>
      <c r="E47" s="23">
        <f>C47-D47</f>
        <v>1089</v>
      </c>
      <c r="F47" s="5">
        <f>E47/C50</f>
        <v>0.35391615209619759</v>
      </c>
    </row>
    <row r="48" spans="2:6">
      <c r="B48" s="1" t="s">
        <v>3</v>
      </c>
      <c r="C48" s="21">
        <f>'Rincian Pengambilan'!G157+'Juli 19'!D8</f>
        <v>189</v>
      </c>
      <c r="D48" s="1">
        <v>34</v>
      </c>
      <c r="E48" s="23">
        <f t="shared" ref="E48" si="3">C48-D48</f>
        <v>155</v>
      </c>
      <c r="F48" s="5">
        <f>E48/C50</f>
        <v>5.037374065648359E-2</v>
      </c>
    </row>
    <row r="49" spans="2:6">
      <c r="B49" s="53" t="s">
        <v>170</v>
      </c>
      <c r="C49" s="21">
        <f>SUM(C46:C48)</f>
        <v>3727</v>
      </c>
      <c r="D49" s="21">
        <f>SUM(D46:D48)</f>
        <v>653</v>
      </c>
      <c r="E49" s="23">
        <f>SUM(E46:E48)</f>
        <v>3074</v>
      </c>
      <c r="F49" s="5">
        <f>E49/C50</f>
        <v>0.99902502437439067</v>
      </c>
    </row>
    <row r="50" spans="2:6">
      <c r="B50" s="8" t="s">
        <v>196</v>
      </c>
      <c r="C50" s="9">
        <v>3077</v>
      </c>
      <c r="F50" s="20"/>
    </row>
  </sheetData>
  <mergeCells count="5">
    <mergeCell ref="B4:F4"/>
    <mergeCell ref="B14:F14"/>
    <mergeCell ref="B24:F24"/>
    <mergeCell ref="B34:F34"/>
    <mergeCell ref="B44:F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F30"/>
  <sheetViews>
    <sheetView topLeftCell="A16" workbookViewId="0">
      <selection activeCell="H25" sqref="H25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131" t="s">
        <v>57</v>
      </c>
      <c r="C4" s="131"/>
      <c r="D4" s="131"/>
      <c r="E4" s="131"/>
      <c r="F4" s="131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131" t="s">
        <v>57</v>
      </c>
      <c r="C14" s="131"/>
      <c r="D14" s="131"/>
      <c r="E14" s="131"/>
      <c r="F14" s="131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131" t="s">
        <v>57</v>
      </c>
      <c r="C24" s="131"/>
      <c r="D24" s="131"/>
      <c r="E24" s="131"/>
      <c r="F24" s="131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Pengambilan'!E156+'Juni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Pengambilan'!F156+'Juni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Pengambilan'!G156+'Juni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72" t="s">
        <v>170</v>
      </c>
      <c r="C29" s="73">
        <f>SUM(C26:C28)</f>
        <v>2095</v>
      </c>
      <c r="D29" s="70">
        <f>SUM(D26:D28)</f>
        <v>402</v>
      </c>
      <c r="E29" s="70">
        <f>SUM(E26:E28)</f>
        <v>1693</v>
      </c>
      <c r="F29" s="71">
        <f>E29/C30</f>
        <v>0.86820512820512818</v>
      </c>
    </row>
    <row r="30" spans="2:6">
      <c r="B30" s="74" t="s">
        <v>177</v>
      </c>
      <c r="C30" s="75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131" t="s">
        <v>57</v>
      </c>
      <c r="C4" s="131"/>
      <c r="D4" s="131"/>
      <c r="E4" s="131"/>
      <c r="F4" s="131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131" t="s">
        <v>57</v>
      </c>
      <c r="C13" s="131"/>
      <c r="D13" s="131"/>
      <c r="E13" s="131"/>
      <c r="F13" s="131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132" t="s">
        <v>57</v>
      </c>
      <c r="C22" s="133"/>
      <c r="D22" s="133"/>
      <c r="E22" s="133"/>
      <c r="F22" s="134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132" t="s">
        <v>57</v>
      </c>
      <c r="C31" s="133"/>
      <c r="D31" s="133"/>
      <c r="E31" s="133"/>
      <c r="F31" s="134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132" t="s">
        <v>57</v>
      </c>
      <c r="C41" s="133"/>
      <c r="D41" s="133"/>
      <c r="E41" s="133"/>
      <c r="F41" s="134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Pengambilan'!E155+'April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Pengambilan'!F155+'April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Pengambilan'!G155+'April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6" t="s">
        <v>128</v>
      </c>
      <c r="C46" s="67">
        <f>SUM(C43:C45)</f>
        <v>7310</v>
      </c>
      <c r="D46" s="15">
        <f>SUM(D43:D45)</f>
        <v>242</v>
      </c>
      <c r="E46" s="68">
        <f>SUM(E43:E45)</f>
        <v>7068</v>
      </c>
      <c r="F46" s="69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131" t="s">
        <v>57</v>
      </c>
      <c r="C4" s="131"/>
      <c r="D4" s="131"/>
      <c r="E4" s="131"/>
      <c r="F4" s="131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131" t="s">
        <v>57</v>
      </c>
      <c r="C13" s="131"/>
      <c r="D13" s="131"/>
      <c r="E13" s="131"/>
      <c r="F13" s="131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131" t="s">
        <v>57</v>
      </c>
      <c r="C22" s="131"/>
      <c r="D22" s="131"/>
      <c r="E22" s="131"/>
      <c r="F22" s="131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132" t="s">
        <v>57</v>
      </c>
      <c r="C40" s="133"/>
      <c r="D40" s="133"/>
      <c r="E40" s="133"/>
      <c r="F40" s="134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Pengambilan'!E154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Pengambilan'!F154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Pengambilan'!G154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6" t="s">
        <v>128</v>
      </c>
      <c r="C45" s="67">
        <f>SUM(C42:C44)</f>
        <v>4840</v>
      </c>
      <c r="D45" s="15">
        <f>SUM(D42:D44)</f>
        <v>319</v>
      </c>
      <c r="E45" s="68">
        <f>SUM(E42:E44)</f>
        <v>4521</v>
      </c>
      <c r="F45" s="69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131" t="s">
        <v>57</v>
      </c>
      <c r="C5" s="131"/>
      <c r="D5" s="131"/>
      <c r="E5" s="131"/>
      <c r="F5" s="131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131" t="s">
        <v>57</v>
      </c>
      <c r="C14" s="131"/>
      <c r="D14" s="131"/>
      <c r="E14" s="131"/>
      <c r="F14" s="131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131" t="s">
        <v>57</v>
      </c>
      <c r="C23" s="131"/>
      <c r="D23" s="131"/>
      <c r="E23" s="131"/>
      <c r="F23" s="131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131" t="s">
        <v>57</v>
      </c>
      <c r="C32" s="131"/>
      <c r="D32" s="131"/>
      <c r="E32" s="131"/>
      <c r="F32" s="131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131" t="s">
        <v>57</v>
      </c>
      <c r="C41" s="131"/>
      <c r="D41" s="131"/>
      <c r="E41" s="131"/>
      <c r="F41" s="131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Pengambilan'!E153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Pengambilan'!F153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Pengambilan'!G153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Rincian Pengambilan</vt:lpstr>
      <vt:lpstr>Per Bulan</vt:lpstr>
      <vt:lpstr>Sept 19</vt:lpstr>
      <vt:lpstr>Aug 19</vt:lpstr>
      <vt:lpstr>Juli 19</vt:lpstr>
      <vt:lpstr>Juni 19</vt:lpstr>
      <vt:lpstr>Mei 19</vt:lpstr>
      <vt:lpstr>April 19</vt:lpstr>
      <vt:lpstr>March 19</vt:lpstr>
      <vt:lpstr>Feb 19</vt:lpstr>
      <vt:lpstr>Jan 19</vt:lpstr>
      <vt:lpstr>Des 18</vt:lpstr>
      <vt:lpstr>Stock Kresek</vt:lpstr>
      <vt:lpstr>Stok kresek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2019-12-02T02:07:15Z</dcterms:modified>
</cp:coreProperties>
</file>